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7A2D7E96-6E34-419A-AE5F-296B3A7E7977}"/>
  <workbookPr codeName="ThisWorkbook"/>
  <bookViews>
    <workbookView xWindow="17415" yWindow="-15" windowWidth="11400" windowHeight="12420" tabRatio="818" firstSheet="2" activeTab="6"/>
  </bookViews>
  <sheets>
    <sheet name="Mode d'emploi" sheetId="1" r:id="rId1"/>
    <sheet name="Inscription" sheetId="8" r:id="rId2"/>
    <sheet name="11 ans et -" sheetId="3" r:id="rId3"/>
    <sheet name="12 - 13 ans" sheetId="12" r:id="rId4"/>
    <sheet name="14 - 15 ans F" sheetId="13" r:id="rId5"/>
    <sheet name="14 - 15 ans H" sheetId="14" r:id="rId6"/>
    <sheet name="Senior F" sheetId="15" r:id="rId7"/>
    <sheet name="Senior H" sheetId="17" r:id="rId8"/>
    <sheet name="Résultats PRÉLIMINAIRES" sheetId="7" r:id="rId9"/>
    <sheet name="Présentation" sheetId="22" r:id="rId10"/>
    <sheet name="Vagues FINALES" sheetId="21" state="hidden" r:id="rId11"/>
    <sheet name="Valeurs" sheetId="9" state="hidden" r:id="rId12"/>
    <sheet name="Décompte CLUB" sheetId="23" state="hidden" r:id="rId13"/>
    <sheet name="Déconte ATHL" sheetId="26" state="hidden" r:id="rId14"/>
  </sheets>
  <externalReferences>
    <externalReference r:id="rId15"/>
  </externalReferences>
  <definedNames>
    <definedName name="_xlnm._FilterDatabase" localSheetId="12" hidden="1">'Décompte CLUB'!#REF!</definedName>
    <definedName name="_xlnm._FilterDatabase" localSheetId="13" hidden="1">'Déconte ATHL'!#REF!</definedName>
    <definedName name="_xlnm._FilterDatabase" localSheetId="8" hidden="1">'Résultats PRÉLIMINAIRES'!$C$5:$C$34</definedName>
    <definedName name="Club">Valeurs!$E$4:$E$20</definedName>
    <definedName name="ClubF" localSheetId="9">[1]Inscription!$I$3:$I$32</definedName>
    <definedName name="ClubF">Inscription!$I$2:$I$31</definedName>
    <definedName name="ClubH" localSheetId="9">[1]Inscription!$K$3:$K$32</definedName>
    <definedName name="ClubH">Inscription!$K$2:$K$31</definedName>
    <definedName name="FJS">Inscription!$F$2:$F$31</definedName>
    <definedName name="HJS">Inscription!$H$2:$H$31</definedName>
    <definedName name="SeniorF" localSheetId="9">[1]Inscription!$J$3:$J$32</definedName>
    <definedName name="SeniorF">Inscription!$J$2:$J$31</definedName>
    <definedName name="SeniorH" localSheetId="9">[1]Inscription!$L$3:$L$32</definedName>
    <definedName name="SeniorH">Inscription!$L$2:$L$31</definedName>
    <definedName name="_xlnm.Print_Area" localSheetId="9">Présentation!$A$1:$AA$330</definedName>
    <definedName name="_xlnm.Print_Area" localSheetId="8">'Résultats PRÉLIMINAIRES'!$A$1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12" l="1"/>
  <c r="M76" i="12"/>
  <c r="M74" i="12"/>
  <c r="M75" i="12"/>
  <c r="N18" i="23" l="1"/>
  <c r="U18" i="23"/>
  <c r="AB18" i="23"/>
  <c r="AI18" i="23"/>
  <c r="AJ18" i="23"/>
  <c r="AK18" i="23"/>
  <c r="AL18" i="23"/>
  <c r="AS18" i="23"/>
  <c r="AT18" i="23"/>
  <c r="AU18" i="23"/>
  <c r="B82" i="7"/>
  <c r="B81" i="7"/>
  <c r="AS4" i="23" l="1"/>
  <c r="AS5" i="23"/>
  <c r="AS8" i="23"/>
  <c r="AS9" i="23"/>
  <c r="AS10" i="23"/>
  <c r="AS12" i="23"/>
  <c r="AS13" i="23"/>
  <c r="AS15" i="23"/>
  <c r="AS16" i="23"/>
  <c r="AS19" i="23"/>
  <c r="AS3" i="23"/>
  <c r="AT4" i="23"/>
  <c r="AT5" i="23"/>
  <c r="AT8" i="23"/>
  <c r="AT9" i="23"/>
  <c r="AT10" i="23"/>
  <c r="AT12" i="23"/>
  <c r="AT13" i="23"/>
  <c r="AT15" i="23"/>
  <c r="AT16" i="23"/>
  <c r="AT19" i="23"/>
  <c r="AT3" i="23"/>
  <c r="AU4" i="23"/>
  <c r="AU5" i="23"/>
  <c r="AU8" i="23"/>
  <c r="AU9" i="23"/>
  <c r="AU10" i="23"/>
  <c r="AU12" i="23"/>
  <c r="AU13" i="23"/>
  <c r="AU15" i="23"/>
  <c r="AU16" i="23"/>
  <c r="AU19" i="23"/>
  <c r="AU3" i="23"/>
  <c r="AI4" i="23" l="1"/>
  <c r="AJ4" i="23"/>
  <c r="AK4" i="23"/>
  <c r="AI5" i="23"/>
  <c r="AJ5" i="23"/>
  <c r="AK5" i="23"/>
  <c r="AI8" i="23"/>
  <c r="AJ8" i="23"/>
  <c r="AK8" i="23"/>
  <c r="AI9" i="23"/>
  <c r="AJ9" i="23"/>
  <c r="AK9" i="23"/>
  <c r="AI10" i="23"/>
  <c r="AJ10" i="23"/>
  <c r="AK10" i="23"/>
  <c r="AI11" i="23"/>
  <c r="AJ11" i="23"/>
  <c r="AK11" i="23"/>
  <c r="AI12" i="23"/>
  <c r="AJ12" i="23"/>
  <c r="AK12" i="23"/>
  <c r="AI13" i="23"/>
  <c r="AJ13" i="23"/>
  <c r="AK13" i="23"/>
  <c r="AI15" i="23"/>
  <c r="AJ15" i="23"/>
  <c r="AK15" i="23"/>
  <c r="AI17" i="23"/>
  <c r="AJ17" i="23"/>
  <c r="AK17" i="23"/>
  <c r="AI19" i="23"/>
  <c r="AJ19" i="23"/>
  <c r="AK19" i="23"/>
  <c r="AK3" i="23"/>
  <c r="AJ3" i="23"/>
  <c r="AI3" i="23"/>
  <c r="AU17" i="23" l="1"/>
  <c r="AS17" i="23"/>
  <c r="AT17" i="23"/>
  <c r="C72" i="26" l="1"/>
  <c r="AL15" i="23" l="1"/>
  <c r="AB17" i="23"/>
  <c r="U16" i="23"/>
  <c r="U17" i="23"/>
  <c r="N16" i="23"/>
  <c r="N17" i="23"/>
  <c r="A211" i="14" l="1"/>
  <c r="A212" i="14"/>
  <c r="A210" i="14"/>
  <c r="V81" i="22"/>
  <c r="G326" i="22"/>
  <c r="A53" i="12" l="1"/>
  <c r="B50" i="14"/>
  <c r="B49" i="14"/>
  <c r="B46" i="14"/>
  <c r="B48" i="14"/>
  <c r="B47" i="14"/>
  <c r="B45" i="14"/>
  <c r="B44" i="14"/>
  <c r="B43" i="14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48" i="13"/>
  <c r="B154" i="26" l="1"/>
  <c r="T207" i="22" s="1"/>
  <c r="C154" i="26"/>
  <c r="B155" i="26"/>
  <c r="T199" i="22" s="1"/>
  <c r="C155" i="26"/>
  <c r="V199" i="22" s="1"/>
  <c r="B156" i="26"/>
  <c r="T196" i="22" s="1"/>
  <c r="C156" i="26"/>
  <c r="V196" i="22" s="1"/>
  <c r="B157" i="26"/>
  <c r="T204" i="22" s="1"/>
  <c r="C157" i="26"/>
  <c r="V204" i="22" s="1"/>
  <c r="B158" i="26"/>
  <c r="T197" i="22" s="1"/>
  <c r="C158" i="26"/>
  <c r="V197" i="22" s="1"/>
  <c r="B159" i="26"/>
  <c r="T194" i="22" s="1"/>
  <c r="C159" i="26"/>
  <c r="V194" i="22" s="1"/>
  <c r="B160" i="26"/>
  <c r="T208" i="22" s="1"/>
  <c r="C160" i="26"/>
  <c r="V208" i="22" s="1"/>
  <c r="B161" i="26"/>
  <c r="T200" i="22" s="1"/>
  <c r="C161" i="26"/>
  <c r="V200" i="22" s="1"/>
  <c r="B162" i="26"/>
  <c r="T195" i="22" s="1"/>
  <c r="C162" i="26"/>
  <c r="V195" i="22" s="1"/>
  <c r="B163" i="26"/>
  <c r="T206" i="22" s="1"/>
  <c r="C163" i="26"/>
  <c r="V206" i="22" s="1"/>
  <c r="B164" i="26"/>
  <c r="T205" i="22" s="1"/>
  <c r="C164" i="26"/>
  <c r="V205" i="22" s="1"/>
  <c r="B165" i="26"/>
  <c r="T198" i="22" s="1"/>
  <c r="C165" i="26"/>
  <c r="V198" i="22" s="1"/>
  <c r="B166" i="26"/>
  <c r="T210" i="22" s="1"/>
  <c r="C166" i="26"/>
  <c r="V210" i="22" s="1"/>
  <c r="B167" i="26"/>
  <c r="T202" i="22" s="1"/>
  <c r="C167" i="26"/>
  <c r="V202" i="22" s="1"/>
  <c r="B168" i="26"/>
  <c r="T209" i="22" s="1"/>
  <c r="C168" i="26"/>
  <c r="B169" i="26"/>
  <c r="T203" i="22" s="1"/>
  <c r="C169" i="26"/>
  <c r="V203" i="22" s="1"/>
  <c r="B170" i="26"/>
  <c r="T211" i="22" s="1"/>
  <c r="C170" i="26"/>
  <c r="B171" i="26"/>
  <c r="T212" i="22" s="1"/>
  <c r="C171" i="26"/>
  <c r="V212" i="22" s="1"/>
  <c r="B172" i="26"/>
  <c r="T213" i="22" s="1"/>
  <c r="C172" i="26"/>
  <c r="V213" i="22" s="1"/>
  <c r="B173" i="26"/>
  <c r="T214" i="22" s="1"/>
  <c r="C173" i="26"/>
  <c r="V214" i="22" s="1"/>
  <c r="B174" i="26"/>
  <c r="T215" i="22" s="1"/>
  <c r="C174" i="26"/>
  <c r="V215" i="22" s="1"/>
  <c r="B175" i="26"/>
  <c r="T216" i="22" s="1"/>
  <c r="C175" i="26"/>
  <c r="V216" i="22" s="1"/>
  <c r="B176" i="26"/>
  <c r="T217" i="22" s="1"/>
  <c r="C176" i="26"/>
  <c r="V217" i="22" s="1"/>
  <c r="B177" i="26"/>
  <c r="T218" i="22" s="1"/>
  <c r="C177" i="26"/>
  <c r="V218" i="22" s="1"/>
  <c r="B178" i="26"/>
  <c r="T219" i="22" s="1"/>
  <c r="C178" i="26"/>
  <c r="B179" i="26"/>
  <c r="T220" i="22" s="1"/>
  <c r="C179" i="26"/>
  <c r="V220" i="22" s="1"/>
  <c r="B180" i="26"/>
  <c r="T221" i="22" s="1"/>
  <c r="C180" i="26"/>
  <c r="B181" i="26"/>
  <c r="T222" i="22" s="1"/>
  <c r="C181" i="26"/>
  <c r="V222" i="22" s="1"/>
  <c r="B182" i="26"/>
  <c r="T223" i="22" s="1"/>
  <c r="C182" i="26"/>
  <c r="V223" i="22" s="1"/>
  <c r="C153" i="26"/>
  <c r="V201" i="22" s="1"/>
  <c r="B153" i="26"/>
  <c r="T201" i="22" s="1"/>
  <c r="B124" i="26"/>
  <c r="T169" i="22" s="1"/>
  <c r="C124" i="26"/>
  <c r="B125" i="26"/>
  <c r="T164" i="22" s="1"/>
  <c r="C125" i="26"/>
  <c r="V164" i="22" s="1"/>
  <c r="B126" i="26"/>
  <c r="T165" i="22" s="1"/>
  <c r="C126" i="26"/>
  <c r="V165" i="22" s="1"/>
  <c r="B127" i="26"/>
  <c r="T170" i="22" s="1"/>
  <c r="C127" i="26"/>
  <c r="V170" i="22" s="1"/>
  <c r="B128" i="26"/>
  <c r="T177" i="22" s="1"/>
  <c r="C128" i="26"/>
  <c r="V177" i="22" s="1"/>
  <c r="B129" i="26"/>
  <c r="T173" i="22" s="1"/>
  <c r="C129" i="26"/>
  <c r="V173" i="22" s="1"/>
  <c r="B130" i="26"/>
  <c r="T161" i="22" s="1"/>
  <c r="C130" i="26"/>
  <c r="V161" i="22" s="1"/>
  <c r="B131" i="26"/>
  <c r="T168" i="22" s="1"/>
  <c r="C131" i="26"/>
  <c r="B132" i="26"/>
  <c r="T167" i="22" s="1"/>
  <c r="C132" i="26"/>
  <c r="V167" i="22" s="1"/>
  <c r="B133" i="26"/>
  <c r="T166" i="22" s="1"/>
  <c r="C133" i="26"/>
  <c r="V166" i="22" s="1"/>
  <c r="B134" i="26"/>
  <c r="T174" i="22" s="1"/>
  <c r="C134" i="26"/>
  <c r="V174" i="22" s="1"/>
  <c r="B135" i="26"/>
  <c r="T171" i="22" s="1"/>
  <c r="C135" i="26"/>
  <c r="V171" i="22" s="1"/>
  <c r="B136" i="26"/>
  <c r="T162" i="22" s="1"/>
  <c r="C136" i="26"/>
  <c r="V162" i="22" s="1"/>
  <c r="B137" i="26"/>
  <c r="T163" i="22" s="1"/>
  <c r="C137" i="26"/>
  <c r="B138" i="26"/>
  <c r="T160" i="22" s="1"/>
  <c r="C138" i="26"/>
  <c r="V160" i="22" s="1"/>
  <c r="B139" i="26"/>
  <c r="T179" i="22" s="1"/>
  <c r="C139" i="26"/>
  <c r="V179" i="22" s="1"/>
  <c r="B140" i="26"/>
  <c r="T175" i="22" s="1"/>
  <c r="C140" i="26"/>
  <c r="V175" i="22" s="1"/>
  <c r="B141" i="26"/>
  <c r="T176" i="22" s="1"/>
  <c r="C141" i="26"/>
  <c r="AS141" i="26" s="1"/>
  <c r="B142" i="26"/>
  <c r="T178" i="22" s="1"/>
  <c r="C142" i="26"/>
  <c r="V178" i="22" s="1"/>
  <c r="B143" i="26"/>
  <c r="T180" i="22" s="1"/>
  <c r="C143" i="26"/>
  <c r="V180" i="22" s="1"/>
  <c r="B144" i="26"/>
  <c r="T181" i="22" s="1"/>
  <c r="C144" i="26"/>
  <c r="V181" i="22" s="1"/>
  <c r="B145" i="26"/>
  <c r="T182" i="22" s="1"/>
  <c r="C145" i="26"/>
  <c r="V182" i="22" s="1"/>
  <c r="B146" i="26"/>
  <c r="T183" i="22" s="1"/>
  <c r="C146" i="26"/>
  <c r="B147" i="26"/>
  <c r="T184" i="22" s="1"/>
  <c r="C147" i="26"/>
  <c r="V184" i="22" s="1"/>
  <c r="B148" i="26"/>
  <c r="T185" i="22" s="1"/>
  <c r="C148" i="26"/>
  <c r="B149" i="26"/>
  <c r="T186" i="22" s="1"/>
  <c r="C149" i="26"/>
  <c r="AS149" i="26" s="1"/>
  <c r="B150" i="26"/>
  <c r="T187" i="22" s="1"/>
  <c r="C150" i="26"/>
  <c r="V187" i="22" s="1"/>
  <c r="B151" i="26"/>
  <c r="T188" i="22" s="1"/>
  <c r="C151" i="26"/>
  <c r="AU151" i="26" s="1"/>
  <c r="B152" i="26"/>
  <c r="T189" i="22" s="1"/>
  <c r="C152" i="26"/>
  <c r="V189" i="22" s="1"/>
  <c r="C123" i="26"/>
  <c r="AT123" i="26" s="1"/>
  <c r="B123" i="26"/>
  <c r="T172" i="22" s="1"/>
  <c r="B94" i="26"/>
  <c r="T107" i="22" s="1"/>
  <c r="C94" i="26"/>
  <c r="V107" i="22" s="1"/>
  <c r="B95" i="26"/>
  <c r="T112" i="22" s="1"/>
  <c r="C95" i="26"/>
  <c r="V112" i="22" s="1"/>
  <c r="B96" i="26"/>
  <c r="T111" i="22" s="1"/>
  <c r="C96" i="26"/>
  <c r="V111" i="22" s="1"/>
  <c r="B97" i="26"/>
  <c r="T108" i="22" s="1"/>
  <c r="C97" i="26"/>
  <c r="B98" i="26"/>
  <c r="T110" i="22" s="1"/>
  <c r="C98" i="26"/>
  <c r="V110" i="22" s="1"/>
  <c r="B99" i="26"/>
  <c r="T114" i="22" s="1"/>
  <c r="C99" i="26"/>
  <c r="V114" i="22" s="1"/>
  <c r="B100" i="26"/>
  <c r="T113" i="22" s="1"/>
  <c r="C100" i="26"/>
  <c r="V113" i="22" s="1"/>
  <c r="B101" i="26"/>
  <c r="T115" i="22" s="1"/>
  <c r="C101" i="26"/>
  <c r="AC101" i="26" s="1"/>
  <c r="B102" i="26"/>
  <c r="T116" i="22" s="1"/>
  <c r="C102" i="26"/>
  <c r="V116" i="22" s="1"/>
  <c r="B103" i="26"/>
  <c r="T117" i="22" s="1"/>
  <c r="C103" i="26"/>
  <c r="V117" i="22" s="1"/>
  <c r="B104" i="26"/>
  <c r="T118" i="22" s="1"/>
  <c r="C104" i="26"/>
  <c r="V118" i="22" s="1"/>
  <c r="B105" i="26"/>
  <c r="T119" i="22" s="1"/>
  <c r="C105" i="26"/>
  <c r="AC105" i="26" s="1"/>
  <c r="B106" i="26"/>
  <c r="T120" i="22" s="1"/>
  <c r="C106" i="26"/>
  <c r="V120" i="22" s="1"/>
  <c r="B107" i="26"/>
  <c r="T121" i="22" s="1"/>
  <c r="C107" i="26"/>
  <c r="V121" i="22" s="1"/>
  <c r="B108" i="26"/>
  <c r="T122" i="22" s="1"/>
  <c r="C108" i="26"/>
  <c r="V122" i="22" s="1"/>
  <c r="B109" i="26"/>
  <c r="T123" i="22" s="1"/>
  <c r="C109" i="26"/>
  <c r="V123" i="22" s="1"/>
  <c r="B110" i="26"/>
  <c r="T124" i="22" s="1"/>
  <c r="C110" i="26"/>
  <c r="V124" i="22" s="1"/>
  <c r="B111" i="26"/>
  <c r="T125" i="22" s="1"/>
  <c r="C111" i="26"/>
  <c r="V125" i="22" s="1"/>
  <c r="B112" i="26"/>
  <c r="T126" i="22" s="1"/>
  <c r="C112" i="26"/>
  <c r="V126" i="22" s="1"/>
  <c r="B113" i="26"/>
  <c r="T127" i="22" s="1"/>
  <c r="C113" i="26"/>
  <c r="V127" i="22" s="1"/>
  <c r="B114" i="26"/>
  <c r="T128" i="22" s="1"/>
  <c r="C114" i="26"/>
  <c r="V128" i="22" s="1"/>
  <c r="B115" i="26"/>
  <c r="T129" i="22" s="1"/>
  <c r="C115" i="26"/>
  <c r="V129" i="22" s="1"/>
  <c r="B116" i="26"/>
  <c r="T130" i="22" s="1"/>
  <c r="C116" i="26"/>
  <c r="V130" i="22" s="1"/>
  <c r="B117" i="26"/>
  <c r="T131" i="22" s="1"/>
  <c r="C117" i="26"/>
  <c r="V131" i="22" s="1"/>
  <c r="B118" i="26"/>
  <c r="T132" i="22" s="1"/>
  <c r="C118" i="26"/>
  <c r="V132" i="22" s="1"/>
  <c r="B119" i="26"/>
  <c r="T133" i="22" s="1"/>
  <c r="C119" i="26"/>
  <c r="V133" i="22" s="1"/>
  <c r="B120" i="26"/>
  <c r="T134" i="22" s="1"/>
  <c r="C120" i="26"/>
  <c r="V134" i="22" s="1"/>
  <c r="B121" i="26"/>
  <c r="T135" i="22" s="1"/>
  <c r="C121" i="26"/>
  <c r="V135" i="22" s="1"/>
  <c r="B122" i="26"/>
  <c r="T136" i="22" s="1"/>
  <c r="C122" i="26"/>
  <c r="C93" i="26"/>
  <c r="V109" i="22" s="1"/>
  <c r="B93" i="26"/>
  <c r="T109" i="22" s="1"/>
  <c r="B64" i="26"/>
  <c r="T79" i="22" s="1"/>
  <c r="C64" i="26"/>
  <c r="V79" i="22" s="1"/>
  <c r="B65" i="26"/>
  <c r="T73" i="22" s="1"/>
  <c r="C65" i="26"/>
  <c r="V73" i="22" s="1"/>
  <c r="B66" i="26"/>
  <c r="T77" i="22" s="1"/>
  <c r="C66" i="26"/>
  <c r="V77" i="22" s="1"/>
  <c r="B67" i="26"/>
  <c r="T75" i="22" s="1"/>
  <c r="C67" i="26"/>
  <c r="V75" i="22" s="1"/>
  <c r="B68" i="26"/>
  <c r="T78" i="22" s="1"/>
  <c r="C68" i="26"/>
  <c r="V78" i="22" s="1"/>
  <c r="B69" i="26"/>
  <c r="T76" i="22" s="1"/>
  <c r="C69" i="26"/>
  <c r="V76" i="22" s="1"/>
  <c r="B70" i="26"/>
  <c r="T82" i="22" s="1"/>
  <c r="C70" i="26"/>
  <c r="V82" i="22" s="1"/>
  <c r="B71" i="26"/>
  <c r="T74" i="22" s="1"/>
  <c r="C71" i="26"/>
  <c r="V74" i="22" s="1"/>
  <c r="B72" i="26"/>
  <c r="T81" i="22" s="1"/>
  <c r="B73" i="26"/>
  <c r="T83" i="22" s="1"/>
  <c r="C73" i="26"/>
  <c r="V83" i="22" s="1"/>
  <c r="B74" i="26"/>
  <c r="T84" i="22" s="1"/>
  <c r="C74" i="26"/>
  <c r="V84" i="22" s="1"/>
  <c r="B75" i="26"/>
  <c r="T85" i="22" s="1"/>
  <c r="C75" i="26"/>
  <c r="V85" i="22" s="1"/>
  <c r="B76" i="26"/>
  <c r="T86" i="22" s="1"/>
  <c r="C76" i="26"/>
  <c r="V86" i="22" s="1"/>
  <c r="B77" i="26"/>
  <c r="T87" i="22" s="1"/>
  <c r="C77" i="26"/>
  <c r="V87" i="22" s="1"/>
  <c r="B78" i="26"/>
  <c r="T88" i="22" s="1"/>
  <c r="C78" i="26"/>
  <c r="V88" i="22" s="1"/>
  <c r="B79" i="26"/>
  <c r="T89" i="22" s="1"/>
  <c r="C79" i="26"/>
  <c r="T79" i="26" s="1"/>
  <c r="B80" i="26"/>
  <c r="T90" i="22" s="1"/>
  <c r="C80" i="26"/>
  <c r="V90" i="22" s="1"/>
  <c r="B81" i="26"/>
  <c r="T91" i="22" s="1"/>
  <c r="C81" i="26"/>
  <c r="V91" i="22" s="1"/>
  <c r="B82" i="26"/>
  <c r="T92" i="22" s="1"/>
  <c r="C82" i="26"/>
  <c r="B83" i="26"/>
  <c r="T93" i="22" s="1"/>
  <c r="C83" i="26"/>
  <c r="V93" i="22" s="1"/>
  <c r="B84" i="26"/>
  <c r="T94" i="22" s="1"/>
  <c r="C84" i="26"/>
  <c r="V94" i="22" s="1"/>
  <c r="B85" i="26"/>
  <c r="T95" i="22" s="1"/>
  <c r="C85" i="26"/>
  <c r="T85" i="26" s="1"/>
  <c r="B86" i="26"/>
  <c r="T96" i="22" s="1"/>
  <c r="C86" i="26"/>
  <c r="V96" i="22" s="1"/>
  <c r="B87" i="26"/>
  <c r="T97" i="22" s="1"/>
  <c r="C87" i="26"/>
  <c r="V97" i="22" s="1"/>
  <c r="B88" i="26"/>
  <c r="T98" i="22" s="1"/>
  <c r="C88" i="26"/>
  <c r="V98" i="22" s="1"/>
  <c r="B89" i="26"/>
  <c r="T99" i="22" s="1"/>
  <c r="C89" i="26"/>
  <c r="T89" i="26" s="1"/>
  <c r="B90" i="26"/>
  <c r="T100" i="22" s="1"/>
  <c r="C90" i="26"/>
  <c r="V100" i="22" s="1"/>
  <c r="B91" i="26"/>
  <c r="T101" i="22" s="1"/>
  <c r="C91" i="26"/>
  <c r="V101" i="22" s="1"/>
  <c r="B92" i="26"/>
  <c r="T102" i="22" s="1"/>
  <c r="C92" i="26"/>
  <c r="C63" i="26"/>
  <c r="V80" i="22" s="1"/>
  <c r="B63" i="26"/>
  <c r="T80" i="22" s="1"/>
  <c r="C34" i="26"/>
  <c r="Y40" i="22" s="1"/>
  <c r="C35" i="26"/>
  <c r="Y46" i="22" s="1"/>
  <c r="C36" i="26"/>
  <c r="Y43" i="22" s="1"/>
  <c r="C37" i="26"/>
  <c r="Y41" i="22" s="1"/>
  <c r="C38" i="26"/>
  <c r="Y39" i="22" s="1"/>
  <c r="C39" i="26"/>
  <c r="Y50" i="22" s="1"/>
  <c r="C40" i="26"/>
  <c r="Y45" i="22" s="1"/>
  <c r="C41" i="26"/>
  <c r="Y51" i="22" s="1"/>
  <c r="C42" i="26"/>
  <c r="Y48" i="22" s="1"/>
  <c r="C43" i="26"/>
  <c r="Y49" i="22" s="1"/>
  <c r="C44" i="26"/>
  <c r="Y47" i="22" s="1"/>
  <c r="C45" i="26"/>
  <c r="Y42" i="22" s="1"/>
  <c r="C46" i="26"/>
  <c r="Y54" i="22" s="1"/>
  <c r="C47" i="26"/>
  <c r="Y55" i="22" s="1"/>
  <c r="C48" i="26"/>
  <c r="Y52" i="22" s="1"/>
  <c r="C49" i="26"/>
  <c r="Y56" i="22" s="1"/>
  <c r="C50" i="26"/>
  <c r="Y53" i="22" s="1"/>
  <c r="C51" i="26"/>
  <c r="Y57" i="22" s="1"/>
  <c r="C52" i="26"/>
  <c r="Y58" i="22" s="1"/>
  <c r="C53" i="26"/>
  <c r="Y59" i="22" s="1"/>
  <c r="C54" i="26"/>
  <c r="Y60" i="22" s="1"/>
  <c r="C55" i="26"/>
  <c r="Y61" i="22" s="1"/>
  <c r="C56" i="26"/>
  <c r="Y62" i="22" s="1"/>
  <c r="C57" i="26"/>
  <c r="Y63" i="22" s="1"/>
  <c r="C58" i="26"/>
  <c r="Y64" i="22" s="1"/>
  <c r="C59" i="26"/>
  <c r="Y65" i="22" s="1"/>
  <c r="C60" i="26"/>
  <c r="Y66" i="22" s="1"/>
  <c r="C61" i="26"/>
  <c r="Y67" i="22" s="1"/>
  <c r="C62" i="26"/>
  <c r="Y68" i="22" s="1"/>
  <c r="B34" i="26"/>
  <c r="W40" i="22" s="1"/>
  <c r="B35" i="26"/>
  <c r="W46" i="22" s="1"/>
  <c r="B36" i="26"/>
  <c r="W43" i="22" s="1"/>
  <c r="B37" i="26"/>
  <c r="W41" i="22" s="1"/>
  <c r="B38" i="26"/>
  <c r="W39" i="22" s="1"/>
  <c r="B39" i="26"/>
  <c r="W50" i="22" s="1"/>
  <c r="B40" i="26"/>
  <c r="W45" i="22" s="1"/>
  <c r="B41" i="26"/>
  <c r="W51" i="22" s="1"/>
  <c r="B42" i="26"/>
  <c r="W48" i="22" s="1"/>
  <c r="B43" i="26"/>
  <c r="W49" i="22" s="1"/>
  <c r="B44" i="26"/>
  <c r="W47" i="22" s="1"/>
  <c r="B45" i="26"/>
  <c r="W42" i="22" s="1"/>
  <c r="B46" i="26"/>
  <c r="W54" i="22" s="1"/>
  <c r="B47" i="26"/>
  <c r="W55" i="22" s="1"/>
  <c r="B48" i="26"/>
  <c r="W52" i="22" s="1"/>
  <c r="B49" i="26"/>
  <c r="W56" i="22" s="1"/>
  <c r="B50" i="26"/>
  <c r="W53" i="22" s="1"/>
  <c r="B51" i="26"/>
  <c r="W57" i="22" s="1"/>
  <c r="B52" i="26"/>
  <c r="W58" i="22" s="1"/>
  <c r="B53" i="26"/>
  <c r="W59" i="22" s="1"/>
  <c r="B54" i="26"/>
  <c r="W60" i="22" s="1"/>
  <c r="B55" i="26"/>
  <c r="W61" i="22" s="1"/>
  <c r="B56" i="26"/>
  <c r="W62" i="22" s="1"/>
  <c r="B57" i="26"/>
  <c r="W63" i="22" s="1"/>
  <c r="B58" i="26"/>
  <c r="W64" i="22" s="1"/>
  <c r="B59" i="26"/>
  <c r="W65" i="22" s="1"/>
  <c r="B60" i="26"/>
  <c r="W66" i="22" s="1"/>
  <c r="B61" i="26"/>
  <c r="W67" i="22" s="1"/>
  <c r="B62" i="26"/>
  <c r="W68" i="22" s="1"/>
  <c r="C33" i="26"/>
  <c r="Y44" i="22" s="1"/>
  <c r="B33" i="26"/>
  <c r="W44" i="22" s="1"/>
  <c r="C4" i="26"/>
  <c r="S9" i="22" s="1"/>
  <c r="C5" i="26"/>
  <c r="S6" i="22" s="1"/>
  <c r="C6" i="26"/>
  <c r="S14" i="22" s="1"/>
  <c r="C7" i="26"/>
  <c r="S18" i="22" s="1"/>
  <c r="C8" i="26"/>
  <c r="S7" i="22" s="1"/>
  <c r="C9" i="26"/>
  <c r="S15" i="22" s="1"/>
  <c r="C10" i="26"/>
  <c r="S12" i="22" s="1"/>
  <c r="C11" i="26"/>
  <c r="S16" i="22" s="1"/>
  <c r="C12" i="26"/>
  <c r="S19" i="22" s="1"/>
  <c r="C13" i="26"/>
  <c r="S8" i="22" s="1"/>
  <c r="C14" i="26"/>
  <c r="S17" i="22" s="1"/>
  <c r="C15" i="26"/>
  <c r="S13" i="22" s="1"/>
  <c r="C16" i="26"/>
  <c r="S10" i="22" s="1"/>
  <c r="C17" i="26"/>
  <c r="S5" i="22" s="1"/>
  <c r="C18" i="26"/>
  <c r="S20" i="22" s="1"/>
  <c r="C19" i="26"/>
  <c r="S21" i="22" s="1"/>
  <c r="C20" i="26"/>
  <c r="S22" i="22" s="1"/>
  <c r="C21" i="26"/>
  <c r="S23" i="22" s="1"/>
  <c r="C22" i="26"/>
  <c r="S24" i="22" s="1"/>
  <c r="C23" i="26"/>
  <c r="S25" i="22" s="1"/>
  <c r="C24" i="26"/>
  <c r="S26" i="22" s="1"/>
  <c r="C25" i="26"/>
  <c r="S27" i="22" s="1"/>
  <c r="C26" i="26"/>
  <c r="S28" i="22" s="1"/>
  <c r="C27" i="26"/>
  <c r="S29" i="22" s="1"/>
  <c r="C28" i="26"/>
  <c r="S30" i="22" s="1"/>
  <c r="C29" i="26"/>
  <c r="S31" i="22" s="1"/>
  <c r="C30" i="26"/>
  <c r="S32" i="22" s="1"/>
  <c r="C31" i="26"/>
  <c r="S33" i="22" s="1"/>
  <c r="C32" i="26"/>
  <c r="S34" i="22" s="1"/>
  <c r="B4" i="26"/>
  <c r="Q9" i="22" s="1"/>
  <c r="B5" i="26"/>
  <c r="Q6" i="22" s="1"/>
  <c r="B6" i="26"/>
  <c r="Q14" i="22" s="1"/>
  <c r="B7" i="26"/>
  <c r="Q18" i="22" s="1"/>
  <c r="B8" i="26"/>
  <c r="Q7" i="22" s="1"/>
  <c r="B9" i="26"/>
  <c r="Q15" i="22" s="1"/>
  <c r="B10" i="26"/>
  <c r="Q12" i="22" s="1"/>
  <c r="B11" i="26"/>
  <c r="Q16" i="22" s="1"/>
  <c r="B12" i="26"/>
  <c r="Q19" i="22" s="1"/>
  <c r="B13" i="26"/>
  <c r="Q8" i="22" s="1"/>
  <c r="B14" i="26"/>
  <c r="Q17" i="22" s="1"/>
  <c r="B15" i="26"/>
  <c r="Q13" i="22" s="1"/>
  <c r="B16" i="26"/>
  <c r="Q10" i="22" s="1"/>
  <c r="B17" i="26"/>
  <c r="Q5" i="22" s="1"/>
  <c r="B18" i="26"/>
  <c r="Q20" i="22" s="1"/>
  <c r="B19" i="26"/>
  <c r="Q21" i="22" s="1"/>
  <c r="B20" i="26"/>
  <c r="Q22" i="22" s="1"/>
  <c r="B21" i="26"/>
  <c r="Q23" i="22" s="1"/>
  <c r="B22" i="26"/>
  <c r="Q24" i="22" s="1"/>
  <c r="B23" i="26"/>
  <c r="Q25" i="22" s="1"/>
  <c r="B24" i="26"/>
  <c r="Q26" i="22" s="1"/>
  <c r="B25" i="26"/>
  <c r="Q27" i="22" s="1"/>
  <c r="B26" i="26"/>
  <c r="Q28" i="22" s="1"/>
  <c r="B27" i="26"/>
  <c r="Q29" i="22" s="1"/>
  <c r="B28" i="26"/>
  <c r="Q30" i="22" s="1"/>
  <c r="B29" i="26"/>
  <c r="Q31" i="22" s="1"/>
  <c r="B30" i="26"/>
  <c r="Q32" i="22" s="1"/>
  <c r="B31" i="26"/>
  <c r="Q33" i="22" s="1"/>
  <c r="B32" i="26"/>
  <c r="Q34" i="22" s="1"/>
  <c r="B3" i="26"/>
  <c r="Q11" i="22" s="1"/>
  <c r="C3" i="26"/>
  <c r="S11" i="22" s="1"/>
  <c r="M318" i="22"/>
  <c r="M328" i="22"/>
  <c r="M324" i="22"/>
  <c r="M315" i="22"/>
  <c r="M325" i="22"/>
  <c r="M322" i="22"/>
  <c r="M320" i="22"/>
  <c r="M316" i="22"/>
  <c r="M330" i="22"/>
  <c r="M327" i="22"/>
  <c r="M314" i="22"/>
  <c r="M326" i="22"/>
  <c r="M319" i="22"/>
  <c r="G319" i="22"/>
  <c r="G328" i="22"/>
  <c r="G324" i="22"/>
  <c r="G316" i="22"/>
  <c r="G320" i="22"/>
  <c r="G321" i="22"/>
  <c r="G317" i="22"/>
  <c r="G330" i="22"/>
  <c r="G327" i="22"/>
  <c r="G314" i="22"/>
  <c r="G325" i="22"/>
  <c r="G318" i="22"/>
  <c r="A320" i="22"/>
  <c r="A326" i="22"/>
  <c r="A325" i="22"/>
  <c r="A314" i="22"/>
  <c r="A324" i="22"/>
  <c r="A321" i="22"/>
  <c r="A319" i="22"/>
  <c r="A315" i="22"/>
  <c r="A318" i="22"/>
  <c r="A327" i="22"/>
  <c r="A317" i="22"/>
  <c r="A330" i="22"/>
  <c r="A322" i="22"/>
  <c r="M321" i="22"/>
  <c r="G323" i="22"/>
  <c r="A316" i="22"/>
  <c r="V99" i="22" l="1"/>
  <c r="V188" i="22"/>
  <c r="V163" i="22"/>
  <c r="V89" i="22"/>
  <c r="V115" i="22"/>
  <c r="T92" i="26"/>
  <c r="V102" i="22"/>
  <c r="AS148" i="26"/>
  <c r="V185" i="22"/>
  <c r="V169" i="22"/>
  <c r="BG180" i="26"/>
  <c r="V221" i="22"/>
  <c r="V211" i="22"/>
  <c r="BE154" i="26"/>
  <c r="V207" i="22"/>
  <c r="V172" i="22"/>
  <c r="V168" i="22"/>
  <c r="T82" i="26"/>
  <c r="V92" i="22"/>
  <c r="AC122" i="26"/>
  <c r="V136" i="22"/>
  <c r="AL146" i="26"/>
  <c r="V183" i="22"/>
  <c r="BG178" i="26"/>
  <c r="V219" i="22"/>
  <c r="BG168" i="26"/>
  <c r="V209" i="22"/>
  <c r="V95" i="22"/>
  <c r="V119" i="22"/>
  <c r="V108" i="22"/>
  <c r="V186" i="22"/>
  <c r="V176" i="22"/>
  <c r="AX180" i="26"/>
  <c r="AX176" i="26"/>
  <c r="AX182" i="26"/>
  <c r="AX178" i="26"/>
  <c r="AX174" i="26"/>
  <c r="AX181" i="26"/>
  <c r="AX179" i="26"/>
  <c r="AX177" i="26"/>
  <c r="AX175" i="26"/>
  <c r="AC114" i="26"/>
  <c r="AU150" i="26"/>
  <c r="T90" i="26"/>
  <c r="T88" i="26"/>
  <c r="T86" i="26"/>
  <c r="T84" i="26"/>
  <c r="T80" i="26"/>
  <c r="T78" i="26"/>
  <c r="T76" i="26"/>
  <c r="T74" i="26"/>
  <c r="AC118" i="26"/>
  <c r="AS123" i="26"/>
  <c r="T91" i="26"/>
  <c r="T87" i="26"/>
  <c r="T83" i="26"/>
  <c r="T81" i="26"/>
  <c r="T77" i="26"/>
  <c r="AC102" i="26"/>
  <c r="AC98" i="26"/>
  <c r="AU152" i="26"/>
  <c r="AT150" i="26"/>
  <c r="AU148" i="26"/>
  <c r="AS146" i="26"/>
  <c r="AL144" i="26"/>
  <c r="AS144" i="26"/>
  <c r="AC110" i="26"/>
  <c r="AT148" i="26"/>
  <c r="AC120" i="26"/>
  <c r="AL150" i="26"/>
  <c r="AT146" i="26"/>
  <c r="BE176" i="26"/>
  <c r="AC119" i="26"/>
  <c r="AC109" i="26"/>
  <c r="AC103" i="26"/>
  <c r="AL151" i="26"/>
  <c r="AT151" i="26"/>
  <c r="AS151" i="26"/>
  <c r="AL149" i="26"/>
  <c r="AT149" i="26"/>
  <c r="AL147" i="26"/>
  <c r="AT147" i="26"/>
  <c r="AL145" i="26"/>
  <c r="AT145" i="26"/>
  <c r="AU145" i="26"/>
  <c r="AT143" i="26"/>
  <c r="AS143" i="26"/>
  <c r="AU141" i="26"/>
  <c r="AT139" i="26"/>
  <c r="BF181" i="26"/>
  <c r="BG181" i="26"/>
  <c r="BE179" i="26"/>
  <c r="BF179" i="26"/>
  <c r="BG179" i="26"/>
  <c r="BE177" i="26"/>
  <c r="BF177" i="26"/>
  <c r="BG175" i="26"/>
  <c r="BE175" i="26"/>
  <c r="BF169" i="26"/>
  <c r="AC117" i="26"/>
  <c r="AC115" i="26"/>
  <c r="AC113" i="26"/>
  <c r="AC111" i="26"/>
  <c r="AC107" i="26"/>
  <c r="AU143" i="26"/>
  <c r="BG177" i="26"/>
  <c r="BF163" i="26"/>
  <c r="AU123" i="26"/>
  <c r="AU147" i="26"/>
  <c r="AS145" i="26"/>
  <c r="BE181" i="26"/>
  <c r="AC116" i="26"/>
  <c r="AC112" i="26"/>
  <c r="AC108" i="26"/>
  <c r="AC106" i="26"/>
  <c r="AC104" i="26"/>
  <c r="AT152" i="26"/>
  <c r="AS150" i="26"/>
  <c r="AL148" i="26"/>
  <c r="AU146" i="26"/>
  <c r="AT144" i="26"/>
  <c r="AU142" i="26"/>
  <c r="AS140" i="26"/>
  <c r="AU128" i="26"/>
  <c r="AS128" i="26"/>
  <c r="BF182" i="26"/>
  <c r="BG182" i="26"/>
  <c r="BE182" i="26"/>
  <c r="BF180" i="26"/>
  <c r="BE180" i="26"/>
  <c r="BF178" i="26"/>
  <c r="BF176" i="26"/>
  <c r="BG176" i="26"/>
  <c r="BF174" i="26"/>
  <c r="BG174" i="26"/>
  <c r="BE174" i="26"/>
  <c r="BF164" i="26"/>
  <c r="BE164" i="26"/>
  <c r="BG164" i="26"/>
  <c r="BF154" i="26"/>
  <c r="BG154" i="26"/>
  <c r="AC121" i="26"/>
  <c r="AS152" i="26"/>
  <c r="AL152" i="26"/>
  <c r="AU149" i="26"/>
  <c r="AS147" i="26"/>
  <c r="AU144" i="26"/>
  <c r="AT128" i="26"/>
  <c r="BE178" i="26"/>
  <c r="BF175" i="26"/>
  <c r="BE168" i="26"/>
  <c r="U15" i="23"/>
  <c r="N15" i="23"/>
  <c r="F110" i="14"/>
  <c r="AL5" i="23" l="1"/>
  <c r="AL9" i="23"/>
  <c r="AL12" i="23"/>
  <c r="AL13" i="23"/>
  <c r="AL19" i="23"/>
  <c r="AL3" i="23"/>
  <c r="AB5" i="23"/>
  <c r="AB10" i="23"/>
  <c r="AB12" i="23"/>
  <c r="U3" i="23"/>
  <c r="N3" i="23"/>
  <c r="N5" i="23"/>
  <c r="N6" i="23"/>
  <c r="N8" i="23"/>
  <c r="N9" i="23"/>
  <c r="N10" i="23"/>
  <c r="N12" i="23"/>
  <c r="N13" i="23"/>
  <c r="N14" i="23"/>
  <c r="N19" i="23"/>
  <c r="U4" i="23"/>
  <c r="U5" i="23"/>
  <c r="U6" i="23"/>
  <c r="U9" i="23"/>
  <c r="U10" i="23"/>
  <c r="U12" i="23"/>
  <c r="U13" i="23"/>
  <c r="U19" i="23"/>
  <c r="F7" i="14" l="1"/>
  <c r="F9" i="14"/>
  <c r="F11" i="14"/>
  <c r="I11" i="14" s="1"/>
  <c r="I12" i="14" s="1"/>
  <c r="F13" i="14"/>
  <c r="I13" i="14" s="1"/>
  <c r="I14" i="14" s="1"/>
  <c r="F15" i="14"/>
  <c r="I15" i="14" s="1"/>
  <c r="I16" i="14" s="1"/>
  <c r="F17" i="14"/>
  <c r="I17" i="14" s="1"/>
  <c r="I18" i="14" s="1"/>
  <c r="F19" i="14"/>
  <c r="I19" i="14" s="1"/>
  <c r="I20" i="14" s="1"/>
  <c r="F21" i="14"/>
  <c r="I21" i="14" s="1"/>
  <c r="I22" i="14" s="1"/>
  <c r="F23" i="14"/>
  <c r="I23" i="14" s="1"/>
  <c r="I24" i="14" s="1"/>
  <c r="F25" i="14"/>
  <c r="I25" i="14" s="1"/>
  <c r="I26" i="14" s="1"/>
  <c r="F27" i="14"/>
  <c r="I27" i="14" s="1"/>
  <c r="I28" i="14" s="1"/>
  <c r="F29" i="14"/>
  <c r="I29" i="14" s="1"/>
  <c r="I30" i="14" s="1"/>
  <c r="F31" i="14"/>
  <c r="I31" i="14" s="1"/>
  <c r="I32" i="14" s="1"/>
  <c r="F33" i="14"/>
  <c r="I33" i="14" s="1"/>
  <c r="I34" i="14" s="1"/>
  <c r="E143" i="7"/>
  <c r="E145" i="7"/>
  <c r="E147" i="7"/>
  <c r="E149" i="7"/>
  <c r="E151" i="7"/>
  <c r="E153" i="7"/>
  <c r="E155" i="7"/>
  <c r="E157" i="7"/>
  <c r="E159" i="7"/>
  <c r="E161" i="7"/>
  <c r="E163" i="7"/>
  <c r="E165" i="7"/>
  <c r="E167" i="7"/>
  <c r="E169" i="7"/>
  <c r="E141" i="7"/>
  <c r="A143" i="7"/>
  <c r="A145" i="7"/>
  <c r="A147" i="7"/>
  <c r="A149" i="7"/>
  <c r="A151" i="7"/>
  <c r="A153" i="7"/>
  <c r="A155" i="7"/>
  <c r="A157" i="7"/>
  <c r="A159" i="7"/>
  <c r="A161" i="7"/>
  <c r="A163" i="7"/>
  <c r="A165" i="7"/>
  <c r="A167" i="7"/>
  <c r="A169" i="7"/>
  <c r="A141" i="7"/>
  <c r="F7" i="13"/>
  <c r="F9" i="13"/>
  <c r="F11" i="13"/>
  <c r="F13" i="13"/>
  <c r="F15" i="13"/>
  <c r="F17" i="13"/>
  <c r="F19" i="13"/>
  <c r="I19" i="13" s="1"/>
  <c r="I20" i="13" s="1"/>
  <c r="F21" i="13"/>
  <c r="I21" i="13" s="1"/>
  <c r="I22" i="13" s="1"/>
  <c r="F23" i="13"/>
  <c r="I23" i="13" s="1"/>
  <c r="I24" i="13" s="1"/>
  <c r="F25" i="13"/>
  <c r="I25" i="13" s="1"/>
  <c r="I26" i="13" s="1"/>
  <c r="F27" i="13"/>
  <c r="I27" i="13" s="1"/>
  <c r="I28" i="13" s="1"/>
  <c r="F29" i="13"/>
  <c r="I29" i="13" s="1"/>
  <c r="I30" i="13" s="1"/>
  <c r="F31" i="13"/>
  <c r="I31" i="13" s="1"/>
  <c r="I32" i="13" s="1"/>
  <c r="F33" i="13"/>
  <c r="I33" i="13" s="1"/>
  <c r="I34" i="13" s="1"/>
  <c r="H23" i="14" l="1"/>
  <c r="H19" i="14"/>
  <c r="H25" i="14"/>
  <c r="H29" i="14"/>
  <c r="H31" i="14"/>
  <c r="H21" i="14"/>
  <c r="H15" i="14"/>
  <c r="H13" i="14"/>
  <c r="H33" i="14"/>
  <c r="H27" i="14"/>
  <c r="H17" i="14"/>
  <c r="H11" i="14"/>
  <c r="D167" i="7"/>
  <c r="H33" i="13"/>
  <c r="C169" i="7" s="1"/>
  <c r="E155" i="22" s="1"/>
  <c r="D169" i="7"/>
  <c r="H27" i="13"/>
  <c r="C163" i="7" s="1"/>
  <c r="E152" i="22" s="1"/>
  <c r="D163" i="7"/>
  <c r="H21" i="13"/>
  <c r="C157" i="7" s="1"/>
  <c r="E149" i="22" s="1"/>
  <c r="H17" i="13"/>
  <c r="C153" i="7" s="1"/>
  <c r="E147" i="22" s="1"/>
  <c r="H29" i="13"/>
  <c r="C165" i="7" s="1"/>
  <c r="E153" i="22" s="1"/>
  <c r="D165" i="7"/>
  <c r="H25" i="13"/>
  <c r="C161" i="7" s="1"/>
  <c r="E151" i="22" s="1"/>
  <c r="D161" i="7"/>
  <c r="H19" i="13"/>
  <c r="C155" i="7" s="1"/>
  <c r="E148" i="22" s="1"/>
  <c r="D155" i="7"/>
  <c r="D159" i="7"/>
  <c r="H31" i="13"/>
  <c r="C167" i="7" s="1"/>
  <c r="E154" i="22" s="1"/>
  <c r="H23" i="13"/>
  <c r="C159" i="7" s="1"/>
  <c r="E150" i="22" s="1"/>
  <c r="H15" i="13"/>
  <c r="C151" i="7" s="1"/>
  <c r="E146" i="22" s="1"/>
  <c r="D157" i="7"/>
  <c r="I17" i="13" l="1"/>
  <c r="I15" i="13"/>
  <c r="AC99" i="26"/>
  <c r="I18" i="13" l="1"/>
  <c r="D153" i="7"/>
  <c r="I16" i="13"/>
  <c r="T73" i="26" s="1"/>
  <c r="D151" i="7"/>
  <c r="B233" i="15"/>
  <c r="P184" i="22" s="1"/>
  <c r="B234" i="15"/>
  <c r="P185" i="22" s="1"/>
  <c r="B235" i="15"/>
  <c r="P186" i="22" s="1"/>
  <c r="B199" i="15"/>
  <c r="M177" i="22" s="1"/>
  <c r="B200" i="15"/>
  <c r="M178" i="22" s="1"/>
  <c r="B201" i="15"/>
  <c r="M179" i="22" s="1"/>
  <c r="B165" i="15"/>
  <c r="J181" i="22" s="1"/>
  <c r="B166" i="15"/>
  <c r="J182" i="22" s="1"/>
  <c r="B167" i="15"/>
  <c r="J183" i="22" s="1"/>
  <c r="B131" i="15"/>
  <c r="G183" i="22" s="1"/>
  <c r="B132" i="15"/>
  <c r="G184" i="22" s="1"/>
  <c r="B133" i="15"/>
  <c r="G185" i="22" s="1"/>
  <c r="B97" i="15"/>
  <c r="D180" i="22" s="1"/>
  <c r="B98" i="15"/>
  <c r="D181" i="22" s="1"/>
  <c r="B99" i="15"/>
  <c r="D182" i="22" s="1"/>
  <c r="B63" i="15"/>
  <c r="A181" i="22" s="1"/>
  <c r="B64" i="15"/>
  <c r="A182" i="22" s="1"/>
  <c r="B65" i="15"/>
  <c r="A183" i="22" s="1"/>
  <c r="B158" i="7" l="1"/>
  <c r="C149" i="22" s="1"/>
  <c r="F108" i="14" l="1"/>
  <c r="F109" i="14"/>
  <c r="F111" i="14"/>
  <c r="F112" i="14"/>
  <c r="F113" i="14"/>
  <c r="F114" i="14"/>
  <c r="F115" i="14"/>
  <c r="F116" i="14"/>
  <c r="I116" i="14" s="1"/>
  <c r="F117" i="14"/>
  <c r="I117" i="14" s="1"/>
  <c r="F118" i="14"/>
  <c r="I118" i="14" s="1"/>
  <c r="F119" i="14"/>
  <c r="I119" i="14" s="1"/>
  <c r="F120" i="14"/>
  <c r="I120" i="14" s="1"/>
  <c r="F121" i="14"/>
  <c r="I121" i="14" s="1"/>
  <c r="F122" i="14"/>
  <c r="I122" i="14" s="1"/>
  <c r="F123" i="14"/>
  <c r="I123" i="14" s="1"/>
  <c r="F124" i="14"/>
  <c r="I124" i="14" s="1"/>
  <c r="F125" i="14"/>
  <c r="I125" i="14" s="1"/>
  <c r="F126" i="14"/>
  <c r="I126" i="14" s="1"/>
  <c r="F127" i="14"/>
  <c r="I127" i="14" s="1"/>
  <c r="F128" i="14"/>
  <c r="I128" i="14" s="1"/>
  <c r="F129" i="14"/>
  <c r="I129" i="14" s="1"/>
  <c r="F130" i="14"/>
  <c r="I130" i="14" s="1"/>
  <c r="F131" i="14"/>
  <c r="I131" i="14" s="1"/>
  <c r="F132" i="14"/>
  <c r="I132" i="14" s="1"/>
  <c r="F133" i="14"/>
  <c r="I133" i="14" s="1"/>
  <c r="F134" i="14"/>
  <c r="I134" i="14" s="1"/>
  <c r="F135" i="14"/>
  <c r="I135" i="14" s="1"/>
  <c r="F136" i="14"/>
  <c r="I136" i="14" s="1"/>
  <c r="F107" i="14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I120" i="13" s="1"/>
  <c r="F121" i="13"/>
  <c r="I121" i="13" s="1"/>
  <c r="F122" i="13"/>
  <c r="I122" i="13" s="1"/>
  <c r="F123" i="13"/>
  <c r="I123" i="13" s="1"/>
  <c r="F124" i="13"/>
  <c r="I124" i="13" s="1"/>
  <c r="F125" i="13"/>
  <c r="I125" i="13" s="1"/>
  <c r="F126" i="13"/>
  <c r="I126" i="13" s="1"/>
  <c r="F127" i="13"/>
  <c r="I127" i="13" s="1"/>
  <c r="F128" i="13"/>
  <c r="I128" i="13" s="1"/>
  <c r="F129" i="13"/>
  <c r="I129" i="13" s="1"/>
  <c r="F130" i="13"/>
  <c r="I130" i="13" s="1"/>
  <c r="F131" i="13"/>
  <c r="I131" i="13" s="1"/>
  <c r="F132" i="13"/>
  <c r="I132" i="13" s="1"/>
  <c r="F133" i="13"/>
  <c r="I133" i="13" s="1"/>
  <c r="F134" i="13"/>
  <c r="I134" i="13" s="1"/>
  <c r="F135" i="13"/>
  <c r="I135" i="13" s="1"/>
  <c r="F136" i="13"/>
  <c r="I136" i="13" s="1"/>
  <c r="F107" i="13"/>
  <c r="F107" i="12"/>
  <c r="F102" i="13"/>
  <c r="I102" i="13" s="1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I123" i="12" s="1"/>
  <c r="F124" i="12"/>
  <c r="F125" i="12"/>
  <c r="I125" i="12" s="1"/>
  <c r="F126" i="12"/>
  <c r="I126" i="12" s="1"/>
  <c r="F127" i="12"/>
  <c r="I127" i="12" s="1"/>
  <c r="F128" i="12"/>
  <c r="I128" i="12" s="1"/>
  <c r="F129" i="12"/>
  <c r="I129" i="12" s="1"/>
  <c r="F130" i="12"/>
  <c r="I130" i="12" s="1"/>
  <c r="F131" i="12"/>
  <c r="I131" i="12" s="1"/>
  <c r="F132" i="12"/>
  <c r="I132" i="12" s="1"/>
  <c r="F133" i="12"/>
  <c r="I133" i="12" s="1"/>
  <c r="F134" i="12"/>
  <c r="I134" i="12" s="1"/>
  <c r="F135" i="12"/>
  <c r="I135" i="12" s="1"/>
  <c r="F136" i="12"/>
  <c r="I136" i="12" s="1"/>
  <c r="F102" i="12"/>
  <c r="I102" i="12" s="1"/>
  <c r="H107" i="13" l="1"/>
  <c r="I119" i="13"/>
  <c r="H107" i="14"/>
  <c r="I115" i="14"/>
  <c r="I121" i="12"/>
  <c r="H107" i="12"/>
  <c r="F107" i="3"/>
  <c r="F108" i="3"/>
  <c r="F109" i="3"/>
  <c r="F110" i="3"/>
  <c r="F111" i="3"/>
  <c r="F112" i="3"/>
  <c r="F113" i="3"/>
  <c r="F114" i="3"/>
  <c r="F115" i="3"/>
  <c r="I107" i="14" l="1"/>
  <c r="H112" i="22"/>
  <c r="I107" i="13"/>
  <c r="H81" i="22"/>
  <c r="I107" i="12"/>
  <c r="K45" i="22"/>
  <c r="H114" i="14"/>
  <c r="H110" i="22" s="1"/>
  <c r="H115" i="14"/>
  <c r="H114" i="22" s="1"/>
  <c r="H116" i="14"/>
  <c r="H115" i="22" s="1"/>
  <c r="H117" i="14"/>
  <c r="H116" i="22" s="1"/>
  <c r="H118" i="14"/>
  <c r="H117" i="22" s="1"/>
  <c r="H119" i="14"/>
  <c r="H118" i="22" s="1"/>
  <c r="H120" i="14"/>
  <c r="H119" i="22" s="1"/>
  <c r="H121" i="14"/>
  <c r="H120" i="22" s="1"/>
  <c r="H122" i="14"/>
  <c r="H121" i="22" s="1"/>
  <c r="H123" i="14"/>
  <c r="H122" i="22" s="1"/>
  <c r="H124" i="14"/>
  <c r="H123" i="22" s="1"/>
  <c r="H125" i="14"/>
  <c r="H124" i="22" s="1"/>
  <c r="H126" i="14"/>
  <c r="H125" i="22" s="1"/>
  <c r="H127" i="14"/>
  <c r="H126" i="22" s="1"/>
  <c r="H128" i="14"/>
  <c r="H127" i="22" s="1"/>
  <c r="H129" i="14"/>
  <c r="H128" i="22" s="1"/>
  <c r="H130" i="14"/>
  <c r="H129" i="22" s="1"/>
  <c r="H131" i="14"/>
  <c r="H130" i="22" s="1"/>
  <c r="H132" i="14"/>
  <c r="H131" i="22" s="1"/>
  <c r="H133" i="14"/>
  <c r="H132" i="22" s="1"/>
  <c r="H134" i="14"/>
  <c r="H133" i="22" s="1"/>
  <c r="H135" i="14"/>
  <c r="H134" i="22" s="1"/>
  <c r="H136" i="14"/>
  <c r="H135" i="22" s="1"/>
  <c r="H124" i="13"/>
  <c r="H88" i="22" s="1"/>
  <c r="H125" i="13"/>
  <c r="H89" i="22" s="1"/>
  <c r="H126" i="13"/>
  <c r="H90" i="22" s="1"/>
  <c r="H127" i="13"/>
  <c r="H91" i="22" s="1"/>
  <c r="H128" i="13"/>
  <c r="H92" i="22" s="1"/>
  <c r="H129" i="13"/>
  <c r="H93" i="22" s="1"/>
  <c r="H130" i="13"/>
  <c r="H94" i="22" s="1"/>
  <c r="H131" i="13"/>
  <c r="H95" i="22" s="1"/>
  <c r="H132" i="13"/>
  <c r="H96" i="22" s="1"/>
  <c r="H133" i="13"/>
  <c r="H97" i="22" s="1"/>
  <c r="H134" i="13"/>
  <c r="H98" i="22" s="1"/>
  <c r="H135" i="13"/>
  <c r="H99" i="22" s="1"/>
  <c r="H136" i="13"/>
  <c r="H100" i="22" s="1"/>
  <c r="H102" i="13"/>
  <c r="E100" i="22" s="1"/>
  <c r="H118" i="12"/>
  <c r="H119" i="12"/>
  <c r="H120" i="12"/>
  <c r="H121" i="12"/>
  <c r="K65" i="22" s="1"/>
  <c r="H122" i="12"/>
  <c r="H123" i="12"/>
  <c r="K66" i="22" s="1"/>
  <c r="H124" i="12"/>
  <c r="H125" i="12"/>
  <c r="K67" i="22" s="1"/>
  <c r="H126" i="12"/>
  <c r="K53" i="22" s="1"/>
  <c r="H127" i="12"/>
  <c r="K54" i="22" s="1"/>
  <c r="H128" i="12"/>
  <c r="K55" i="22" s="1"/>
  <c r="H129" i="12"/>
  <c r="K56" i="22" s="1"/>
  <c r="H130" i="12"/>
  <c r="K57" i="22" s="1"/>
  <c r="H131" i="12"/>
  <c r="K58" i="22" s="1"/>
  <c r="H132" i="12"/>
  <c r="K59" i="22" s="1"/>
  <c r="H133" i="12"/>
  <c r="K60" i="22" s="1"/>
  <c r="H134" i="12"/>
  <c r="K61" i="22" s="1"/>
  <c r="H135" i="12"/>
  <c r="K62" i="22" s="1"/>
  <c r="H136" i="12"/>
  <c r="K63" i="22" s="1"/>
  <c r="H102" i="12"/>
  <c r="H61" i="22" s="1"/>
  <c r="K52" i="22" l="1"/>
  <c r="I124" i="12"/>
  <c r="K51" i="22"/>
  <c r="I122" i="12"/>
  <c r="I114" i="14"/>
  <c r="I118" i="12"/>
  <c r="K46" i="22"/>
  <c r="I120" i="12"/>
  <c r="K64" i="22"/>
  <c r="I119" i="12"/>
  <c r="K43" i="22"/>
  <c r="L163" i="7"/>
  <c r="K151" i="22" s="1"/>
  <c r="L155" i="7"/>
  <c r="K147" i="22" s="1"/>
  <c r="L147" i="7"/>
  <c r="K143" i="22" s="1"/>
  <c r="L169" i="7"/>
  <c r="K154" i="22" s="1"/>
  <c r="L165" i="7"/>
  <c r="K152" i="22" s="1"/>
  <c r="L161" i="7"/>
  <c r="K150" i="22" s="1"/>
  <c r="L157" i="7"/>
  <c r="K148" i="22" s="1"/>
  <c r="L153" i="7"/>
  <c r="K146" i="22" s="1"/>
  <c r="L149" i="7"/>
  <c r="K144" i="22" s="1"/>
  <c r="L167" i="7"/>
  <c r="K153" i="22" s="1"/>
  <c r="L159" i="7"/>
  <c r="K149" i="22" s="1"/>
  <c r="L151" i="7"/>
  <c r="K145" i="22" s="1"/>
  <c r="F317" i="7"/>
  <c r="G241" i="22" s="1"/>
  <c r="F318" i="7"/>
  <c r="I241" i="22" s="1"/>
  <c r="F319" i="7"/>
  <c r="G230" i="22" s="1"/>
  <c r="F320" i="7"/>
  <c r="I230" i="22" s="1"/>
  <c r="F321" i="7"/>
  <c r="G233" i="22" s="1"/>
  <c r="F322" i="7"/>
  <c r="I233" i="22" s="1"/>
  <c r="F323" i="7"/>
  <c r="G228" i="22" s="1"/>
  <c r="F324" i="7"/>
  <c r="I228" i="22" s="1"/>
  <c r="F325" i="7"/>
  <c r="G229" i="22" s="1"/>
  <c r="F326" i="7"/>
  <c r="I229" i="22" s="1"/>
  <c r="F327" i="7"/>
  <c r="G242" i="22" s="1"/>
  <c r="F328" i="7"/>
  <c r="I242" i="22" s="1"/>
  <c r="F329" i="7"/>
  <c r="G232" i="22" s="1"/>
  <c r="F330" i="7"/>
  <c r="I232" i="22" s="1"/>
  <c r="F331" i="7"/>
  <c r="G239" i="22" s="1"/>
  <c r="F332" i="7"/>
  <c r="I239" i="22" s="1"/>
  <c r="F333" i="7"/>
  <c r="G240" i="22" s="1"/>
  <c r="F334" i="7"/>
  <c r="I240" i="22" s="1"/>
  <c r="F335" i="7"/>
  <c r="G238" i="22" s="1"/>
  <c r="F336" i="7"/>
  <c r="I238" i="22" s="1"/>
  <c r="F337" i="7"/>
  <c r="G234" i="22" s="1"/>
  <c r="F338" i="7"/>
  <c r="I234" i="22" s="1"/>
  <c r="F339" i="7"/>
  <c r="G235" i="22" s="1"/>
  <c r="F340" i="7"/>
  <c r="I235" i="22" s="1"/>
  <c r="F341" i="7"/>
  <c r="G236" i="22" s="1"/>
  <c r="F342" i="7"/>
  <c r="I236" i="22" s="1"/>
  <c r="F343" i="7"/>
  <c r="G237" i="22" s="1"/>
  <c r="F344" i="7"/>
  <c r="I237" i="22" s="1"/>
  <c r="F316" i="7"/>
  <c r="I231" i="22" s="1"/>
  <c r="F315" i="7"/>
  <c r="G231" i="22" s="1"/>
  <c r="E317" i="7"/>
  <c r="E319" i="7"/>
  <c r="E321" i="7"/>
  <c r="E323" i="7"/>
  <c r="E325" i="7"/>
  <c r="E327" i="7"/>
  <c r="E329" i="7"/>
  <c r="E331" i="7"/>
  <c r="E333" i="7"/>
  <c r="E335" i="7"/>
  <c r="E337" i="7"/>
  <c r="E339" i="7"/>
  <c r="E341" i="7"/>
  <c r="E343" i="7"/>
  <c r="E315" i="7"/>
  <c r="B317" i="7"/>
  <c r="A242" i="22" s="1"/>
  <c r="B318" i="7"/>
  <c r="C242" i="22" s="1"/>
  <c r="B319" i="7"/>
  <c r="A233" i="22" s="1"/>
  <c r="B320" i="7"/>
  <c r="C233" i="22" s="1"/>
  <c r="B321" i="7"/>
  <c r="A230" i="22" s="1"/>
  <c r="B322" i="7"/>
  <c r="C230" i="22" s="1"/>
  <c r="B323" i="7"/>
  <c r="A238" i="22" s="1"/>
  <c r="B324" i="7"/>
  <c r="C238" i="22" s="1"/>
  <c r="B325" i="7"/>
  <c r="A232" i="22" s="1"/>
  <c r="B326" i="7"/>
  <c r="C232" i="22" s="1"/>
  <c r="B327" i="7"/>
  <c r="A228" i="22" s="1"/>
  <c r="B328" i="7"/>
  <c r="C228" i="22" s="1"/>
  <c r="B329" i="7"/>
  <c r="A239" i="22" s="1"/>
  <c r="B330" i="7"/>
  <c r="C239" i="22" s="1"/>
  <c r="B331" i="7"/>
  <c r="A231" i="22" s="1"/>
  <c r="B332" i="7"/>
  <c r="C231" i="22" s="1"/>
  <c r="B333" i="7"/>
  <c r="A240" i="22" s="1"/>
  <c r="B334" i="7"/>
  <c r="C240" i="22" s="1"/>
  <c r="B335" i="7"/>
  <c r="A241" i="22" s="1"/>
  <c r="B336" i="7"/>
  <c r="C241" i="22" s="1"/>
  <c r="B337" i="7"/>
  <c r="A237" i="22" s="1"/>
  <c r="B338" i="7"/>
  <c r="C237" i="22" s="1"/>
  <c r="B339" i="7"/>
  <c r="A234" i="22" s="1"/>
  <c r="B340" i="7"/>
  <c r="C234" i="22" s="1"/>
  <c r="B341" i="7"/>
  <c r="A235" i="22" s="1"/>
  <c r="B342" i="7"/>
  <c r="C235" i="22" s="1"/>
  <c r="B343" i="7"/>
  <c r="A236" i="22" s="1"/>
  <c r="B344" i="7"/>
  <c r="C236" i="22" s="1"/>
  <c r="B316" i="7"/>
  <c r="C229" i="22" s="1"/>
  <c r="B315" i="7"/>
  <c r="A229" i="22" s="1"/>
  <c r="A317" i="7"/>
  <c r="A319" i="7"/>
  <c r="A321" i="7"/>
  <c r="A323" i="7"/>
  <c r="A325" i="7"/>
  <c r="A327" i="7"/>
  <c r="A329" i="7"/>
  <c r="A331" i="7"/>
  <c r="A333" i="7"/>
  <c r="A335" i="7"/>
  <c r="A337" i="7"/>
  <c r="A339" i="7"/>
  <c r="A341" i="7"/>
  <c r="A343" i="7"/>
  <c r="A315" i="7"/>
  <c r="N283" i="7" l="1"/>
  <c r="B303" i="22" s="1"/>
  <c r="N284" i="7"/>
  <c r="E303" i="22" s="1"/>
  <c r="N285" i="7"/>
  <c r="H303" i="22" s="1"/>
  <c r="N286" i="7"/>
  <c r="K303" i="22" s="1"/>
  <c r="N287" i="7"/>
  <c r="B304" i="22" s="1"/>
  <c r="N288" i="7"/>
  <c r="E304" i="22" s="1"/>
  <c r="N289" i="7"/>
  <c r="H304" i="22" s="1"/>
  <c r="N290" i="7"/>
  <c r="K304" i="22" s="1"/>
  <c r="N291" i="7"/>
  <c r="B305" i="22" s="1"/>
  <c r="N292" i="7"/>
  <c r="E305" i="22" s="1"/>
  <c r="N293" i="7"/>
  <c r="H305" i="22" s="1"/>
  <c r="N294" i="7"/>
  <c r="K305" i="22" s="1"/>
  <c r="N295" i="7"/>
  <c r="B306" i="22" s="1"/>
  <c r="N296" i="7"/>
  <c r="E306" i="22" s="1"/>
  <c r="N297" i="7"/>
  <c r="H306" i="22" s="1"/>
  <c r="N298" i="7"/>
  <c r="K306" i="22" s="1"/>
  <c r="N299" i="7"/>
  <c r="B307" i="22" s="1"/>
  <c r="N300" i="7"/>
  <c r="E307" i="22" s="1"/>
  <c r="N301" i="7"/>
  <c r="H307" i="22" s="1"/>
  <c r="N302" i="7"/>
  <c r="K307" i="22" s="1"/>
  <c r="N303" i="7"/>
  <c r="B308" i="22" s="1"/>
  <c r="N304" i="7"/>
  <c r="E308" i="22" s="1"/>
  <c r="N305" i="7"/>
  <c r="H308" i="22" s="1"/>
  <c r="N306" i="7"/>
  <c r="K308" i="22" s="1"/>
  <c r="N307" i="7"/>
  <c r="B309" i="22" s="1"/>
  <c r="N308" i="7"/>
  <c r="E309" i="22" s="1"/>
  <c r="N309" i="7"/>
  <c r="H309" i="22" s="1"/>
  <c r="N310" i="7"/>
  <c r="K309" i="22" s="1"/>
  <c r="N282" i="7"/>
  <c r="K302" i="22" s="1"/>
  <c r="N281" i="7"/>
  <c r="H302" i="22" s="1"/>
  <c r="N280" i="7"/>
  <c r="E302" i="22" s="1"/>
  <c r="N279" i="7"/>
  <c r="B302" i="22" s="1"/>
  <c r="M283" i="7"/>
  <c r="A303" i="22" s="1"/>
  <c r="M287" i="7"/>
  <c r="A304" i="22" s="1"/>
  <c r="M291" i="7"/>
  <c r="A305" i="22" s="1"/>
  <c r="M295" i="7"/>
  <c r="A306" i="22" s="1"/>
  <c r="M299" i="7"/>
  <c r="A307" i="22" s="1"/>
  <c r="M303" i="7"/>
  <c r="A308" i="22" s="1"/>
  <c r="M307" i="7"/>
  <c r="A309" i="22" s="1"/>
  <c r="M279" i="7"/>
  <c r="A302" i="22" s="1"/>
  <c r="F283" i="7"/>
  <c r="F284" i="7"/>
  <c r="E292" i="22" s="1"/>
  <c r="F285" i="7"/>
  <c r="H292" i="22" s="1"/>
  <c r="F286" i="7"/>
  <c r="K292" i="22" s="1"/>
  <c r="F287" i="7"/>
  <c r="F288" i="7"/>
  <c r="E293" i="22" s="1"/>
  <c r="F289" i="7"/>
  <c r="H293" i="22" s="1"/>
  <c r="F290" i="7"/>
  <c r="K293" i="22" s="1"/>
  <c r="F291" i="7"/>
  <c r="F292" i="7"/>
  <c r="E294" i="22" s="1"/>
  <c r="F293" i="7"/>
  <c r="H294" i="22" s="1"/>
  <c r="F294" i="7"/>
  <c r="K294" i="22" s="1"/>
  <c r="F295" i="7"/>
  <c r="F296" i="7"/>
  <c r="E295" i="22" s="1"/>
  <c r="F297" i="7"/>
  <c r="H295" i="22" s="1"/>
  <c r="F298" i="7"/>
  <c r="K295" i="22" s="1"/>
  <c r="F299" i="7"/>
  <c r="F300" i="7"/>
  <c r="E296" i="22" s="1"/>
  <c r="F301" i="7"/>
  <c r="H296" i="22" s="1"/>
  <c r="F302" i="7"/>
  <c r="K296" i="22" s="1"/>
  <c r="F303" i="7"/>
  <c r="F304" i="7"/>
  <c r="E297" i="22" s="1"/>
  <c r="F305" i="7"/>
  <c r="H297" i="22" s="1"/>
  <c r="F306" i="7"/>
  <c r="K297" i="22" s="1"/>
  <c r="F307" i="7"/>
  <c r="F308" i="7"/>
  <c r="E298" i="22" s="1"/>
  <c r="F309" i="7"/>
  <c r="H298" i="22" s="1"/>
  <c r="F310" i="7"/>
  <c r="K298" i="22" s="1"/>
  <c r="F282" i="7"/>
  <c r="K291" i="22" s="1"/>
  <c r="F281" i="7"/>
  <c r="H291" i="22" s="1"/>
  <c r="F280" i="7"/>
  <c r="E291" i="22" s="1"/>
  <c r="F279" i="7"/>
  <c r="E283" i="7"/>
  <c r="A292" i="22" s="1"/>
  <c r="E287" i="7"/>
  <c r="A293" i="22" s="1"/>
  <c r="E291" i="7"/>
  <c r="A294" i="22" s="1"/>
  <c r="E295" i="7"/>
  <c r="A295" i="22" s="1"/>
  <c r="E299" i="7"/>
  <c r="A296" i="22" s="1"/>
  <c r="E303" i="7"/>
  <c r="A297" i="22" s="1"/>
  <c r="E307" i="7"/>
  <c r="A298" i="22" s="1"/>
  <c r="E279" i="7"/>
  <c r="A291" i="22" s="1"/>
  <c r="B283" i="7"/>
  <c r="B284" i="7"/>
  <c r="E281" i="22" s="1"/>
  <c r="B285" i="7"/>
  <c r="H281" i="22" s="1"/>
  <c r="B286" i="7"/>
  <c r="K281" i="22" s="1"/>
  <c r="B287" i="7"/>
  <c r="B288" i="7"/>
  <c r="E282" i="22" s="1"/>
  <c r="B289" i="7"/>
  <c r="H282" i="22" s="1"/>
  <c r="B290" i="7"/>
  <c r="K282" i="22" s="1"/>
  <c r="B291" i="7"/>
  <c r="B292" i="7"/>
  <c r="E283" i="22" s="1"/>
  <c r="B293" i="7"/>
  <c r="H283" i="22" s="1"/>
  <c r="B294" i="7"/>
  <c r="K283" i="22" s="1"/>
  <c r="B295" i="7"/>
  <c r="B296" i="7"/>
  <c r="E287" i="22" s="1"/>
  <c r="B297" i="7"/>
  <c r="H287" i="22" s="1"/>
  <c r="B298" i="7"/>
  <c r="K287" i="22" s="1"/>
  <c r="B299" i="7"/>
  <c r="B300" i="7"/>
  <c r="E284" i="22" s="1"/>
  <c r="B301" i="7"/>
  <c r="H284" i="22" s="1"/>
  <c r="B302" i="7"/>
  <c r="K284" i="22" s="1"/>
  <c r="B303" i="7"/>
  <c r="B304" i="7"/>
  <c r="E285" i="22" s="1"/>
  <c r="B305" i="7"/>
  <c r="H285" i="22" s="1"/>
  <c r="B306" i="7"/>
  <c r="K285" i="22" s="1"/>
  <c r="B307" i="7"/>
  <c r="B308" i="7"/>
  <c r="E286" i="22" s="1"/>
  <c r="B309" i="7"/>
  <c r="H286" i="22" s="1"/>
  <c r="B310" i="7"/>
  <c r="K286" i="22" s="1"/>
  <c r="B282" i="7"/>
  <c r="K280" i="22" s="1"/>
  <c r="B281" i="7"/>
  <c r="H280" i="22" s="1"/>
  <c r="B280" i="7"/>
  <c r="E280" i="22" s="1"/>
  <c r="B279" i="7"/>
  <c r="A283" i="7"/>
  <c r="A281" i="22" s="1"/>
  <c r="A287" i="7"/>
  <c r="A282" i="22" s="1"/>
  <c r="A291" i="7"/>
  <c r="A283" i="22" s="1"/>
  <c r="A295" i="7"/>
  <c r="A287" i="22" s="1"/>
  <c r="A299" i="7"/>
  <c r="A284" i="22" s="1"/>
  <c r="A303" i="7"/>
  <c r="A285" i="22" s="1"/>
  <c r="A307" i="7"/>
  <c r="A286" i="22" s="1"/>
  <c r="A279" i="7"/>
  <c r="A280" i="22" s="1"/>
  <c r="N247" i="7"/>
  <c r="B270" i="22" s="1"/>
  <c r="N248" i="7"/>
  <c r="E270" i="22" s="1"/>
  <c r="N249" i="7"/>
  <c r="H270" i="22" s="1"/>
  <c r="N250" i="7"/>
  <c r="K270" i="22" s="1"/>
  <c r="N251" i="7"/>
  <c r="B271" i="22" s="1"/>
  <c r="N252" i="7"/>
  <c r="E271" i="22" s="1"/>
  <c r="N253" i="7"/>
  <c r="H271" i="22" s="1"/>
  <c r="N254" i="7"/>
  <c r="K271" i="22" s="1"/>
  <c r="N255" i="7"/>
  <c r="B272" i="22" s="1"/>
  <c r="N256" i="7"/>
  <c r="E272" i="22" s="1"/>
  <c r="N257" i="7"/>
  <c r="H272" i="22" s="1"/>
  <c r="N258" i="7"/>
  <c r="K272" i="22" s="1"/>
  <c r="N259" i="7"/>
  <c r="B273" i="22" s="1"/>
  <c r="N260" i="7"/>
  <c r="E273" i="22" s="1"/>
  <c r="N261" i="7"/>
  <c r="H273" i="22" s="1"/>
  <c r="N262" i="7"/>
  <c r="K273" i="22" s="1"/>
  <c r="N263" i="7"/>
  <c r="B274" i="22" s="1"/>
  <c r="N264" i="7"/>
  <c r="E274" i="22" s="1"/>
  <c r="N265" i="7"/>
  <c r="H274" i="22" s="1"/>
  <c r="N266" i="7"/>
  <c r="K274" i="22" s="1"/>
  <c r="N267" i="7"/>
  <c r="B275" i="22" s="1"/>
  <c r="N268" i="7"/>
  <c r="E275" i="22" s="1"/>
  <c r="N269" i="7"/>
  <c r="H275" i="22" s="1"/>
  <c r="N270" i="7"/>
  <c r="K275" i="22" s="1"/>
  <c r="N271" i="7"/>
  <c r="B276" i="22" s="1"/>
  <c r="N272" i="7"/>
  <c r="E276" i="22" s="1"/>
  <c r="N273" i="7"/>
  <c r="H276" i="22" s="1"/>
  <c r="N274" i="7"/>
  <c r="K276" i="22" s="1"/>
  <c r="N246" i="7"/>
  <c r="K269" i="22" s="1"/>
  <c r="N245" i="7"/>
  <c r="H269" i="22" s="1"/>
  <c r="N244" i="7"/>
  <c r="E269" i="22" s="1"/>
  <c r="N243" i="7"/>
  <c r="B269" i="22" s="1"/>
  <c r="M247" i="7"/>
  <c r="A270" i="22" s="1"/>
  <c r="M251" i="7"/>
  <c r="A271" i="22" s="1"/>
  <c r="M255" i="7"/>
  <c r="A272" i="22" s="1"/>
  <c r="M259" i="7"/>
  <c r="A273" i="22" s="1"/>
  <c r="M263" i="7"/>
  <c r="A274" i="22" s="1"/>
  <c r="M267" i="7"/>
  <c r="A275" i="22" s="1"/>
  <c r="M271" i="7"/>
  <c r="A276" i="22" s="1"/>
  <c r="M243" i="7"/>
  <c r="A269" i="22" s="1"/>
  <c r="E247" i="7"/>
  <c r="A259" i="22" s="1"/>
  <c r="E251" i="7"/>
  <c r="A260" i="22" s="1"/>
  <c r="E255" i="7"/>
  <c r="A261" i="22" s="1"/>
  <c r="E259" i="7"/>
  <c r="A262" i="22" s="1"/>
  <c r="E263" i="7"/>
  <c r="A263" i="22" s="1"/>
  <c r="E267" i="7"/>
  <c r="A264" i="22" s="1"/>
  <c r="E271" i="7"/>
  <c r="A265" i="22" s="1"/>
  <c r="F247" i="7"/>
  <c r="B259" i="22" s="1"/>
  <c r="F248" i="7"/>
  <c r="E259" i="22" s="1"/>
  <c r="F249" i="7"/>
  <c r="H259" i="22" s="1"/>
  <c r="F250" i="7"/>
  <c r="K259" i="22" s="1"/>
  <c r="F251" i="7"/>
  <c r="B260" i="22" s="1"/>
  <c r="F252" i="7"/>
  <c r="E260" i="22" s="1"/>
  <c r="F253" i="7"/>
  <c r="H260" i="22" s="1"/>
  <c r="F254" i="7"/>
  <c r="K260" i="22" s="1"/>
  <c r="F255" i="7"/>
  <c r="B261" i="22" s="1"/>
  <c r="F256" i="7"/>
  <c r="E261" i="22" s="1"/>
  <c r="F257" i="7"/>
  <c r="H261" i="22" s="1"/>
  <c r="F258" i="7"/>
  <c r="K261" i="22" s="1"/>
  <c r="F259" i="7"/>
  <c r="B262" i="22" s="1"/>
  <c r="F260" i="7"/>
  <c r="E262" i="22" s="1"/>
  <c r="F261" i="7"/>
  <c r="H262" i="22" s="1"/>
  <c r="F262" i="7"/>
  <c r="K262" i="22" s="1"/>
  <c r="F263" i="7"/>
  <c r="B263" i="22" s="1"/>
  <c r="F264" i="7"/>
  <c r="E263" i="22" s="1"/>
  <c r="F265" i="7"/>
  <c r="H263" i="22" s="1"/>
  <c r="F266" i="7"/>
  <c r="K263" i="22" s="1"/>
  <c r="F267" i="7"/>
  <c r="B264" i="22" s="1"/>
  <c r="F268" i="7"/>
  <c r="E264" i="22" s="1"/>
  <c r="F269" i="7"/>
  <c r="H264" i="22" s="1"/>
  <c r="F270" i="7"/>
  <c r="K264" i="22" s="1"/>
  <c r="F271" i="7"/>
  <c r="B265" i="22" s="1"/>
  <c r="F272" i="7"/>
  <c r="E265" i="22" s="1"/>
  <c r="F273" i="7"/>
  <c r="H265" i="22" s="1"/>
  <c r="F274" i="7"/>
  <c r="K265" i="22" s="1"/>
  <c r="F246" i="7"/>
  <c r="K258" i="22" s="1"/>
  <c r="F245" i="7"/>
  <c r="H258" i="22" s="1"/>
  <c r="F244" i="7"/>
  <c r="E258" i="22" s="1"/>
  <c r="F243" i="7"/>
  <c r="B258" i="22" s="1"/>
  <c r="E243" i="7"/>
  <c r="A258" i="22" s="1"/>
  <c r="A247" i="7"/>
  <c r="A248" i="22" s="1"/>
  <c r="A251" i="7"/>
  <c r="A249" i="22" s="1"/>
  <c r="A255" i="7"/>
  <c r="A250" i="22" s="1"/>
  <c r="A259" i="7"/>
  <c r="A253" i="22" s="1"/>
  <c r="A263" i="7"/>
  <c r="A254" i="22" s="1"/>
  <c r="A267" i="7"/>
  <c r="A251" i="22" s="1"/>
  <c r="A271" i="7"/>
  <c r="A252" i="22" s="1"/>
  <c r="B247" i="7"/>
  <c r="B248" i="22" s="1"/>
  <c r="B248" i="7"/>
  <c r="B249" i="7"/>
  <c r="B250" i="7"/>
  <c r="B251" i="7"/>
  <c r="B249" i="22" s="1"/>
  <c r="B252" i="7"/>
  <c r="E249" i="22" s="1"/>
  <c r="B253" i="7"/>
  <c r="H249" i="22" s="1"/>
  <c r="B254" i="7"/>
  <c r="K249" i="22" s="1"/>
  <c r="B255" i="7"/>
  <c r="B250" i="22" s="1"/>
  <c r="B256" i="7"/>
  <c r="E250" i="22" s="1"/>
  <c r="B257" i="7"/>
  <c r="H250" i="22" s="1"/>
  <c r="B258" i="7"/>
  <c r="K250" i="22" s="1"/>
  <c r="B259" i="7"/>
  <c r="B253" i="22" s="1"/>
  <c r="B260" i="7"/>
  <c r="E253" i="22" s="1"/>
  <c r="B261" i="7"/>
  <c r="H253" i="22" s="1"/>
  <c r="B262" i="7"/>
  <c r="K253" i="22" s="1"/>
  <c r="B263" i="7"/>
  <c r="B254" i="22" s="1"/>
  <c r="B264" i="7"/>
  <c r="E254" i="22" s="1"/>
  <c r="B265" i="7"/>
  <c r="H254" i="22" s="1"/>
  <c r="B266" i="7"/>
  <c r="K254" i="22" s="1"/>
  <c r="B267" i="7"/>
  <c r="B251" i="22" s="1"/>
  <c r="B268" i="7"/>
  <c r="E251" i="22" s="1"/>
  <c r="B269" i="7"/>
  <c r="H251" i="22" s="1"/>
  <c r="B270" i="7"/>
  <c r="K251" i="22" s="1"/>
  <c r="B271" i="7"/>
  <c r="B252" i="22" s="1"/>
  <c r="B272" i="7"/>
  <c r="E252" i="22" s="1"/>
  <c r="B273" i="7"/>
  <c r="H252" i="22" s="1"/>
  <c r="B274" i="7"/>
  <c r="K252" i="22" s="1"/>
  <c r="B246" i="7"/>
  <c r="K247" i="22" s="1"/>
  <c r="B245" i="7"/>
  <c r="B244" i="7"/>
  <c r="B243" i="7"/>
  <c r="B247" i="22" s="1"/>
  <c r="A243" i="7"/>
  <c r="A247" i="22" s="1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09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175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07" i="7"/>
  <c r="B73" i="7"/>
  <c r="B74" i="7"/>
  <c r="B75" i="7"/>
  <c r="B76" i="7"/>
  <c r="B77" i="7"/>
  <c r="B78" i="7"/>
  <c r="B79" i="7"/>
  <c r="B80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73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39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5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H102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J68" i="7"/>
  <c r="B209" i="17"/>
  <c r="P210" i="22" s="1"/>
  <c r="B210" i="17"/>
  <c r="P194" i="22" s="1"/>
  <c r="B211" i="17"/>
  <c r="P195" i="22" s="1"/>
  <c r="B212" i="17"/>
  <c r="P196" i="22" s="1"/>
  <c r="B213" i="17"/>
  <c r="P197" i="22" s="1"/>
  <c r="B214" i="17"/>
  <c r="P198" i="22" s="1"/>
  <c r="B215" i="17"/>
  <c r="P199" i="22" s="1"/>
  <c r="B216" i="17"/>
  <c r="P200" i="22" s="1"/>
  <c r="B217" i="17"/>
  <c r="P201" i="22" s="1"/>
  <c r="B218" i="17"/>
  <c r="P202" i="22" s="1"/>
  <c r="B219" i="17"/>
  <c r="P203" i="22" s="1"/>
  <c r="B220" i="17"/>
  <c r="P204" i="22" s="1"/>
  <c r="B221" i="17"/>
  <c r="P205" i="22" s="1"/>
  <c r="B222" i="17"/>
  <c r="P206" i="22" s="1"/>
  <c r="B223" i="17"/>
  <c r="P207" i="22" s="1"/>
  <c r="B224" i="17"/>
  <c r="P208" i="22" s="1"/>
  <c r="B225" i="17"/>
  <c r="P209" i="22" s="1"/>
  <c r="B226" i="17"/>
  <c r="P211" i="22" s="1"/>
  <c r="B227" i="17"/>
  <c r="P212" i="22" s="1"/>
  <c r="B228" i="17"/>
  <c r="P213" i="22" s="1"/>
  <c r="B229" i="17"/>
  <c r="P214" i="22" s="1"/>
  <c r="B230" i="17"/>
  <c r="P215" i="22" s="1"/>
  <c r="B231" i="17"/>
  <c r="P216" i="22" s="1"/>
  <c r="B232" i="17"/>
  <c r="P217" i="22" s="1"/>
  <c r="B233" i="17"/>
  <c r="P218" i="22" s="1"/>
  <c r="B234" i="17"/>
  <c r="P219" i="22" s="1"/>
  <c r="B235" i="17"/>
  <c r="P220" i="22" s="1"/>
  <c r="B236" i="17"/>
  <c r="P221" i="22" s="1"/>
  <c r="B237" i="17"/>
  <c r="P222" i="22" s="1"/>
  <c r="B238" i="17"/>
  <c r="P223" i="22" s="1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09" i="17"/>
  <c r="B175" i="17"/>
  <c r="B176" i="17"/>
  <c r="M205" i="22" s="1"/>
  <c r="B177" i="17"/>
  <c r="M200" i="22" s="1"/>
  <c r="B178" i="17"/>
  <c r="M202" i="22" s="1"/>
  <c r="B179" i="17"/>
  <c r="M204" i="22" s="1"/>
  <c r="B180" i="17"/>
  <c r="M222" i="22" s="1"/>
  <c r="B181" i="17"/>
  <c r="M194" i="22" s="1"/>
  <c r="B182" i="17"/>
  <c r="M206" i="22" s="1"/>
  <c r="B183" i="17"/>
  <c r="M199" i="22" s="1"/>
  <c r="B184" i="17"/>
  <c r="M196" i="22" s="1"/>
  <c r="B185" i="17"/>
  <c r="M221" i="22" s="1"/>
  <c r="B186" i="17"/>
  <c r="M201" i="22" s="1"/>
  <c r="B187" i="17"/>
  <c r="M198" i="22" s="1"/>
  <c r="B188" i="17"/>
  <c r="M207" i="22" s="1"/>
  <c r="B189" i="17"/>
  <c r="M203" i="22" s="1"/>
  <c r="B190" i="17"/>
  <c r="M223" i="22" s="1"/>
  <c r="B191" i="17"/>
  <c r="M197" i="22" s="1"/>
  <c r="B192" i="17"/>
  <c r="M217" i="22" s="1"/>
  <c r="B193" i="17"/>
  <c r="M218" i="22" s="1"/>
  <c r="B194" i="17"/>
  <c r="M219" i="22" s="1"/>
  <c r="B195" i="17"/>
  <c r="M220" i="22" s="1"/>
  <c r="B196" i="17"/>
  <c r="M208" i="22" s="1"/>
  <c r="B197" i="17"/>
  <c r="M209" i="22" s="1"/>
  <c r="B198" i="17"/>
  <c r="M210" i="22" s="1"/>
  <c r="B199" i="17"/>
  <c r="M211" i="22" s="1"/>
  <c r="B200" i="17"/>
  <c r="M212" i="22" s="1"/>
  <c r="B201" i="17"/>
  <c r="M213" i="22" s="1"/>
  <c r="B202" i="17"/>
  <c r="M214" i="22" s="1"/>
  <c r="B203" i="17"/>
  <c r="M215" i="22" s="1"/>
  <c r="B204" i="17"/>
  <c r="M216" i="22" s="1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175" i="17"/>
  <c r="B141" i="17"/>
  <c r="B142" i="17"/>
  <c r="J208" i="22" s="1"/>
  <c r="B143" i="17"/>
  <c r="J203" i="22" s="1"/>
  <c r="B144" i="17"/>
  <c r="J198" i="22" s="1"/>
  <c r="B145" i="17"/>
  <c r="J200" i="22" s="1"/>
  <c r="B146" i="17"/>
  <c r="J194" i="22" s="1"/>
  <c r="B147" i="17"/>
  <c r="J196" i="22" s="1"/>
  <c r="B148" i="17"/>
  <c r="J209" i="22" s="1"/>
  <c r="B149" i="17"/>
  <c r="J202" i="22" s="1"/>
  <c r="B150" i="17"/>
  <c r="J195" i="22" s="1"/>
  <c r="B151" i="17"/>
  <c r="J201" i="22" s="1"/>
  <c r="B152" i="17"/>
  <c r="J204" i="22" s="1"/>
  <c r="B153" i="17"/>
  <c r="J197" i="22" s="1"/>
  <c r="B154" i="17"/>
  <c r="J210" i="22" s="1"/>
  <c r="B155" i="17"/>
  <c r="J205" i="22" s="1"/>
  <c r="B156" i="17"/>
  <c r="J206" i="22" s="1"/>
  <c r="B157" i="17"/>
  <c r="J207" i="22" s="1"/>
  <c r="B158" i="17"/>
  <c r="J222" i="22" s="1"/>
  <c r="B159" i="17"/>
  <c r="J223" i="22" s="1"/>
  <c r="B160" i="17"/>
  <c r="J220" i="22" s="1"/>
  <c r="B161" i="17"/>
  <c r="J221" i="22" s="1"/>
  <c r="B162" i="17"/>
  <c r="J211" i="22" s="1"/>
  <c r="B163" i="17"/>
  <c r="J212" i="22" s="1"/>
  <c r="B164" i="17"/>
  <c r="J213" i="22" s="1"/>
  <c r="B165" i="17"/>
  <c r="J214" i="22" s="1"/>
  <c r="B166" i="17"/>
  <c r="J215" i="22" s="1"/>
  <c r="B167" i="17"/>
  <c r="J216" i="22" s="1"/>
  <c r="B168" i="17"/>
  <c r="J217" i="22" s="1"/>
  <c r="B169" i="17"/>
  <c r="J218" i="22" s="1"/>
  <c r="B170" i="17"/>
  <c r="J219" i="22" s="1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41" i="17"/>
  <c r="B107" i="17"/>
  <c r="B108" i="17"/>
  <c r="G206" i="22" s="1"/>
  <c r="B109" i="17"/>
  <c r="G198" i="22" s="1"/>
  <c r="B110" i="17"/>
  <c r="G203" i="22" s="1"/>
  <c r="B111" i="17"/>
  <c r="G204" i="22" s="1"/>
  <c r="B112" i="17"/>
  <c r="G194" i="22" s="1"/>
  <c r="B113" i="17"/>
  <c r="G196" i="22" s="1"/>
  <c r="B114" i="17"/>
  <c r="G209" i="22" s="1"/>
  <c r="B115" i="17"/>
  <c r="G201" i="22" s="1"/>
  <c r="B116" i="17"/>
  <c r="G200" i="22" s="1"/>
  <c r="B117" i="17"/>
  <c r="G195" i="22" s="1"/>
  <c r="B118" i="17"/>
  <c r="G202" i="22" s="1"/>
  <c r="B119" i="17"/>
  <c r="G199" i="22" s="1"/>
  <c r="B120" i="17"/>
  <c r="G210" i="22" s="1"/>
  <c r="B121" i="17"/>
  <c r="G197" i="22" s="1"/>
  <c r="B122" i="17"/>
  <c r="G208" i="22" s="1"/>
  <c r="B123" i="17"/>
  <c r="G205" i="22" s="1"/>
  <c r="B124" i="17"/>
  <c r="G222" i="22" s="1"/>
  <c r="B125" i="17"/>
  <c r="G223" i="22" s="1"/>
  <c r="B126" i="17"/>
  <c r="G220" i="22" s="1"/>
  <c r="B127" i="17"/>
  <c r="G221" i="22" s="1"/>
  <c r="B128" i="17"/>
  <c r="G211" i="22" s="1"/>
  <c r="B129" i="17"/>
  <c r="G212" i="22" s="1"/>
  <c r="B130" i="17"/>
  <c r="G213" i="22" s="1"/>
  <c r="B131" i="17"/>
  <c r="G214" i="22" s="1"/>
  <c r="B132" i="17"/>
  <c r="G215" i="22" s="1"/>
  <c r="B133" i="17"/>
  <c r="G216" i="22" s="1"/>
  <c r="B134" i="17"/>
  <c r="G217" i="22" s="1"/>
  <c r="B135" i="17"/>
  <c r="G218" i="22" s="1"/>
  <c r="B136" i="17"/>
  <c r="G219" i="22" s="1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07" i="17"/>
  <c r="B73" i="17"/>
  <c r="D199" i="22" s="1"/>
  <c r="B74" i="17"/>
  <c r="D221" i="22" s="1"/>
  <c r="B75" i="17"/>
  <c r="D198" i="22" s="1"/>
  <c r="B76" i="17"/>
  <c r="D195" i="22" s="1"/>
  <c r="B77" i="17"/>
  <c r="D222" i="22" s="1"/>
  <c r="B78" i="17"/>
  <c r="D194" i="22" s="1"/>
  <c r="B79" i="17"/>
  <c r="D197" i="22" s="1"/>
  <c r="B80" i="17"/>
  <c r="D205" i="22" s="1"/>
  <c r="B81" i="17"/>
  <c r="D201" i="22" s="1"/>
  <c r="B82" i="17"/>
  <c r="D202" i="22" s="1"/>
  <c r="B83" i="17"/>
  <c r="D223" i="22" s="1"/>
  <c r="B84" i="17"/>
  <c r="D206" i="22" s="1"/>
  <c r="B85" i="17"/>
  <c r="D200" i="22" s="1"/>
  <c r="B86" i="17"/>
  <c r="D207" i="22" s="1"/>
  <c r="B87" i="17"/>
  <c r="D196" i="22" s="1"/>
  <c r="B88" i="17"/>
  <c r="D204" i="22" s="1"/>
  <c r="B89" i="17"/>
  <c r="D203" i="22" s="1"/>
  <c r="B90" i="17"/>
  <c r="D217" i="22" s="1"/>
  <c r="B91" i="17"/>
  <c r="D218" i="22" s="1"/>
  <c r="B92" i="17"/>
  <c r="D219" i="22" s="1"/>
  <c r="B93" i="17"/>
  <c r="D220" i="22" s="1"/>
  <c r="B94" i="17"/>
  <c r="D208" i="22" s="1"/>
  <c r="B95" i="17"/>
  <c r="D209" i="22" s="1"/>
  <c r="B96" i="17"/>
  <c r="D210" i="22" s="1"/>
  <c r="B97" i="17"/>
  <c r="D211" i="22" s="1"/>
  <c r="B98" i="17"/>
  <c r="D212" i="22" s="1"/>
  <c r="B99" i="17"/>
  <c r="D213" i="22" s="1"/>
  <c r="B100" i="17"/>
  <c r="D214" i="22" s="1"/>
  <c r="B101" i="17"/>
  <c r="D215" i="22" s="1"/>
  <c r="B102" i="17"/>
  <c r="D216" i="22" s="1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73" i="17"/>
  <c r="B39" i="17"/>
  <c r="A202" i="22" s="1"/>
  <c r="B40" i="17"/>
  <c r="A204" i="22" s="1"/>
  <c r="B41" i="17"/>
  <c r="A198" i="22" s="1"/>
  <c r="B42" i="17"/>
  <c r="A195" i="22" s="1"/>
  <c r="B43" i="17"/>
  <c r="A199" i="22" s="1"/>
  <c r="B44" i="17"/>
  <c r="A222" i="22" s="1"/>
  <c r="B45" i="17"/>
  <c r="A196" i="22" s="1"/>
  <c r="B46" i="17"/>
  <c r="A205" i="22" s="1"/>
  <c r="B47" i="17"/>
  <c r="A197" i="22" s="1"/>
  <c r="B48" i="17"/>
  <c r="A194" i="22" s="1"/>
  <c r="B49" i="17"/>
  <c r="A223" i="22" s="1"/>
  <c r="B50" i="17"/>
  <c r="A206" i="22" s="1"/>
  <c r="B51" i="17"/>
  <c r="A201" i="22" s="1"/>
  <c r="B52" i="17"/>
  <c r="A208" i="22" s="1"/>
  <c r="B53" i="17"/>
  <c r="A203" i="22" s="1"/>
  <c r="B54" i="17"/>
  <c r="A207" i="22" s="1"/>
  <c r="B55" i="17"/>
  <c r="A200" i="22" s="1"/>
  <c r="B56" i="17"/>
  <c r="A218" i="22" s="1"/>
  <c r="B57" i="17"/>
  <c r="A219" i="22" s="1"/>
  <c r="B58" i="17"/>
  <c r="A220" i="22" s="1"/>
  <c r="B59" i="17"/>
  <c r="A221" i="22" s="1"/>
  <c r="B60" i="17"/>
  <c r="A209" i="22" s="1"/>
  <c r="B61" i="17"/>
  <c r="A210" i="22" s="1"/>
  <c r="B62" i="17"/>
  <c r="A211" i="22" s="1"/>
  <c r="B63" i="17"/>
  <c r="A212" i="22" s="1"/>
  <c r="B64" i="17"/>
  <c r="A213" i="22" s="1"/>
  <c r="B65" i="17"/>
  <c r="A214" i="22" s="1"/>
  <c r="B66" i="17"/>
  <c r="A215" i="22" s="1"/>
  <c r="B67" i="17"/>
  <c r="A216" i="22" s="1"/>
  <c r="B68" i="17"/>
  <c r="A217" i="22" s="1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39" i="17"/>
  <c r="F343" i="17"/>
  <c r="I343" i="17" s="1"/>
  <c r="F339" i="17"/>
  <c r="I339" i="17" s="1"/>
  <c r="F335" i="17"/>
  <c r="I335" i="17" s="1"/>
  <c r="F331" i="17"/>
  <c r="I331" i="17" s="1"/>
  <c r="F327" i="17"/>
  <c r="I327" i="17" s="1"/>
  <c r="F323" i="17"/>
  <c r="F319" i="17"/>
  <c r="F315" i="17"/>
  <c r="F307" i="17"/>
  <c r="I307" i="17" s="1"/>
  <c r="F303" i="17"/>
  <c r="I303" i="17" s="1"/>
  <c r="F299" i="17"/>
  <c r="I299" i="17" s="1"/>
  <c r="F295" i="17"/>
  <c r="I295" i="17" s="1"/>
  <c r="F291" i="17"/>
  <c r="I291" i="17" s="1"/>
  <c r="F287" i="17"/>
  <c r="F283" i="17"/>
  <c r="F279" i="17"/>
  <c r="F271" i="17"/>
  <c r="I271" i="17" s="1"/>
  <c r="F267" i="17"/>
  <c r="I267" i="17" s="1"/>
  <c r="F263" i="17"/>
  <c r="I263" i="17" s="1"/>
  <c r="F259" i="17"/>
  <c r="I259" i="17" s="1"/>
  <c r="F255" i="17"/>
  <c r="I255" i="17" s="1"/>
  <c r="F251" i="17"/>
  <c r="F247" i="17"/>
  <c r="F243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4" i="17"/>
  <c r="I204" i="17" s="1"/>
  <c r="F203" i="17"/>
  <c r="I203" i="17" s="1"/>
  <c r="F202" i="17"/>
  <c r="I202" i="17" s="1"/>
  <c r="F201" i="17"/>
  <c r="I201" i="17" s="1"/>
  <c r="F200" i="17"/>
  <c r="I200" i="17" s="1"/>
  <c r="F199" i="17"/>
  <c r="I199" i="17" s="1"/>
  <c r="F198" i="17"/>
  <c r="I198" i="17" s="1"/>
  <c r="F197" i="17"/>
  <c r="I197" i="17" s="1"/>
  <c r="F196" i="17"/>
  <c r="I196" i="17" s="1"/>
  <c r="F195" i="17"/>
  <c r="I195" i="17" s="1"/>
  <c r="F194" i="17"/>
  <c r="I194" i="17" s="1"/>
  <c r="F193" i="17"/>
  <c r="I193" i="17" s="1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0" i="17"/>
  <c r="I170" i="17" s="1"/>
  <c r="F169" i="17"/>
  <c r="I169" i="17" s="1"/>
  <c r="F168" i="17"/>
  <c r="I168" i="17" s="1"/>
  <c r="F167" i="17"/>
  <c r="I167" i="17" s="1"/>
  <c r="F166" i="17"/>
  <c r="I166" i="17" s="1"/>
  <c r="F165" i="17"/>
  <c r="I165" i="17" s="1"/>
  <c r="F164" i="17"/>
  <c r="I164" i="17" s="1"/>
  <c r="F163" i="17"/>
  <c r="I163" i="17" s="1"/>
  <c r="F162" i="17"/>
  <c r="I162" i="17" s="1"/>
  <c r="F161" i="17"/>
  <c r="I161" i="17" s="1"/>
  <c r="F160" i="17"/>
  <c r="I160" i="17" s="1"/>
  <c r="F159" i="17"/>
  <c r="I159" i="17" s="1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36" i="17"/>
  <c r="I136" i="17" s="1"/>
  <c r="F135" i="17"/>
  <c r="I135" i="17" s="1"/>
  <c r="F134" i="17"/>
  <c r="I134" i="17" s="1"/>
  <c r="F133" i="17"/>
  <c r="I133" i="17" s="1"/>
  <c r="F132" i="17"/>
  <c r="I132" i="17" s="1"/>
  <c r="F131" i="17"/>
  <c r="I131" i="17" s="1"/>
  <c r="F130" i="17"/>
  <c r="I130" i="17" s="1"/>
  <c r="F129" i="17"/>
  <c r="I129" i="17" s="1"/>
  <c r="F128" i="17"/>
  <c r="I128" i="17" s="1"/>
  <c r="F127" i="17"/>
  <c r="I127" i="17" s="1"/>
  <c r="F126" i="17"/>
  <c r="I126" i="17" s="1"/>
  <c r="F125" i="17"/>
  <c r="I125" i="17" s="1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2" i="17"/>
  <c r="F101" i="17"/>
  <c r="F100" i="17"/>
  <c r="F99" i="17"/>
  <c r="F98" i="17"/>
  <c r="F97" i="17"/>
  <c r="F96" i="17"/>
  <c r="I96" i="17" s="1"/>
  <c r="F95" i="17"/>
  <c r="I95" i="17" s="1"/>
  <c r="F94" i="17"/>
  <c r="F93" i="17"/>
  <c r="I93" i="17" s="1"/>
  <c r="F92" i="17"/>
  <c r="I92" i="17" s="1"/>
  <c r="F91" i="17"/>
  <c r="I91" i="17" s="1"/>
  <c r="F90" i="17"/>
  <c r="I90" i="17" s="1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68" i="17"/>
  <c r="I68" i="17" s="1"/>
  <c r="F67" i="17"/>
  <c r="I67" i="17" s="1"/>
  <c r="F66" i="17"/>
  <c r="I66" i="17" s="1"/>
  <c r="F65" i="17"/>
  <c r="I65" i="17" s="1"/>
  <c r="F64" i="17"/>
  <c r="I64" i="17" s="1"/>
  <c r="F63" i="17"/>
  <c r="I63" i="17" s="1"/>
  <c r="F62" i="17"/>
  <c r="I62" i="17" s="1"/>
  <c r="F61" i="17"/>
  <c r="I61" i="17" s="1"/>
  <c r="F60" i="17"/>
  <c r="I60" i="17" s="1"/>
  <c r="F59" i="17"/>
  <c r="I59" i="17" s="1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3" i="17"/>
  <c r="I33" i="17" s="1"/>
  <c r="I34" i="17" s="1"/>
  <c r="F31" i="17"/>
  <c r="I31" i="17" s="1"/>
  <c r="I32" i="17" s="1"/>
  <c r="F29" i="17"/>
  <c r="I29" i="17" s="1"/>
  <c r="I30" i="17" s="1"/>
  <c r="F27" i="17"/>
  <c r="I27" i="17" s="1"/>
  <c r="I28" i="17" s="1"/>
  <c r="F25" i="17"/>
  <c r="I25" i="17" s="1"/>
  <c r="I26" i="17" s="1"/>
  <c r="F23" i="17"/>
  <c r="I23" i="17" s="1"/>
  <c r="F21" i="17"/>
  <c r="I21" i="17" s="1"/>
  <c r="F19" i="17"/>
  <c r="F17" i="17"/>
  <c r="F15" i="17"/>
  <c r="F13" i="17"/>
  <c r="F11" i="17"/>
  <c r="F9" i="17"/>
  <c r="F7" i="17"/>
  <c r="F5" i="17"/>
  <c r="F344" i="15"/>
  <c r="I344" i="15" s="1"/>
  <c r="F340" i="15"/>
  <c r="I340" i="15" s="1"/>
  <c r="F336" i="15"/>
  <c r="I336" i="15" s="1"/>
  <c r="F332" i="15"/>
  <c r="I332" i="15" s="1"/>
  <c r="F328" i="15"/>
  <c r="I328" i="15" s="1"/>
  <c r="F324" i="15"/>
  <c r="F320" i="15"/>
  <c r="F316" i="15"/>
  <c r="F308" i="15"/>
  <c r="I308" i="15" s="1"/>
  <c r="F304" i="15"/>
  <c r="I304" i="15" s="1"/>
  <c r="F300" i="15"/>
  <c r="I300" i="15" s="1"/>
  <c r="F296" i="15"/>
  <c r="I296" i="15" s="1"/>
  <c r="F292" i="15"/>
  <c r="I292" i="15" s="1"/>
  <c r="F288" i="15"/>
  <c r="F284" i="15"/>
  <c r="F280" i="15"/>
  <c r="F272" i="15"/>
  <c r="I272" i="15" s="1"/>
  <c r="F248" i="15"/>
  <c r="F252" i="15"/>
  <c r="F256" i="15"/>
  <c r="I256" i="15" s="1"/>
  <c r="F260" i="15"/>
  <c r="I260" i="15" s="1"/>
  <c r="F264" i="15"/>
  <c r="I264" i="15" s="1"/>
  <c r="F268" i="15"/>
  <c r="I268" i="15" s="1"/>
  <c r="F244" i="15"/>
  <c r="B209" i="15"/>
  <c r="P160" i="22" s="1"/>
  <c r="B210" i="15"/>
  <c r="P161" i="22" s="1"/>
  <c r="B211" i="15"/>
  <c r="P162" i="22" s="1"/>
  <c r="B212" i="15"/>
  <c r="P163" i="22" s="1"/>
  <c r="B213" i="15"/>
  <c r="P164" i="22" s="1"/>
  <c r="B214" i="15"/>
  <c r="P165" i="22" s="1"/>
  <c r="B215" i="15"/>
  <c r="P166" i="22" s="1"/>
  <c r="B216" i="15"/>
  <c r="P167" i="22" s="1"/>
  <c r="B217" i="15"/>
  <c r="P168" i="22" s="1"/>
  <c r="B218" i="15"/>
  <c r="P169" i="22" s="1"/>
  <c r="B219" i="15"/>
  <c r="P170" i="22" s="1"/>
  <c r="B220" i="15"/>
  <c r="P171" i="22" s="1"/>
  <c r="B221" i="15"/>
  <c r="P172" i="22" s="1"/>
  <c r="B222" i="15"/>
  <c r="P173" i="22" s="1"/>
  <c r="B223" i="15"/>
  <c r="P174" i="22" s="1"/>
  <c r="B224" i="15"/>
  <c r="P175" i="22" s="1"/>
  <c r="B225" i="15"/>
  <c r="P176" i="22" s="1"/>
  <c r="B226" i="15"/>
  <c r="P177" i="22" s="1"/>
  <c r="B227" i="15"/>
  <c r="P178" i="22" s="1"/>
  <c r="B228" i="15"/>
  <c r="P179" i="22" s="1"/>
  <c r="B229" i="15"/>
  <c r="P180" i="22" s="1"/>
  <c r="B230" i="15"/>
  <c r="P181" i="22" s="1"/>
  <c r="B231" i="15"/>
  <c r="P182" i="22" s="1"/>
  <c r="B232" i="15"/>
  <c r="P183" i="22" s="1"/>
  <c r="B236" i="15"/>
  <c r="P187" i="22" s="1"/>
  <c r="B237" i="15"/>
  <c r="P188" i="22" s="1"/>
  <c r="B238" i="15"/>
  <c r="P189" i="22" s="1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09" i="15"/>
  <c r="B175" i="15"/>
  <c r="B176" i="15"/>
  <c r="M167" i="22" s="1"/>
  <c r="B177" i="15"/>
  <c r="M164" i="22" s="1"/>
  <c r="B178" i="15"/>
  <c r="M165" i="22" s="1"/>
  <c r="B179" i="15"/>
  <c r="M170" i="22" s="1"/>
  <c r="B180" i="15"/>
  <c r="M172" i="22" s="1"/>
  <c r="B181" i="15"/>
  <c r="M183" i="22" s="1"/>
  <c r="B182" i="15"/>
  <c r="M163" i="22" s="1"/>
  <c r="B183" i="15"/>
  <c r="M168" i="22" s="1"/>
  <c r="B184" i="15"/>
  <c r="M166" i="22" s="1"/>
  <c r="B185" i="15"/>
  <c r="M169" i="22" s="1"/>
  <c r="B186" i="15"/>
  <c r="M184" i="22" s="1"/>
  <c r="B187" i="15"/>
  <c r="M185" i="22" s="1"/>
  <c r="B188" i="15"/>
  <c r="M162" i="22" s="1"/>
  <c r="B189" i="15"/>
  <c r="M161" i="22" s="1"/>
  <c r="B190" i="15"/>
  <c r="M160" i="22" s="1"/>
  <c r="B191" i="15"/>
  <c r="M186" i="22" s="1"/>
  <c r="B192" i="15"/>
  <c r="M187" i="22" s="1"/>
  <c r="B193" i="15"/>
  <c r="M188" i="22" s="1"/>
  <c r="B194" i="15"/>
  <c r="M189" i="22" s="1"/>
  <c r="B195" i="15"/>
  <c r="M173" i="22" s="1"/>
  <c r="B196" i="15"/>
  <c r="M174" i="22" s="1"/>
  <c r="B197" i="15"/>
  <c r="M175" i="22" s="1"/>
  <c r="B198" i="15"/>
  <c r="M176" i="22" s="1"/>
  <c r="B202" i="15"/>
  <c r="M180" i="22" s="1"/>
  <c r="B203" i="15"/>
  <c r="M181" i="22" s="1"/>
  <c r="B204" i="15"/>
  <c r="M182" i="22" s="1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175" i="15"/>
  <c r="B141" i="15"/>
  <c r="B142" i="15"/>
  <c r="J187" i="22" s="1"/>
  <c r="B143" i="15"/>
  <c r="J162" i="22" s="1"/>
  <c r="B144" i="15"/>
  <c r="J166" i="22" s="1"/>
  <c r="B145" i="15"/>
  <c r="J165" i="22" s="1"/>
  <c r="B146" i="15"/>
  <c r="J174" i="22" s="1"/>
  <c r="B147" i="15"/>
  <c r="J188" i="22" s="1"/>
  <c r="B148" i="15"/>
  <c r="J163" i="22" s="1"/>
  <c r="B149" i="15"/>
  <c r="J167" i="22" s="1"/>
  <c r="B150" i="15"/>
  <c r="J169" i="22" s="1"/>
  <c r="B151" i="15"/>
  <c r="J164" i="22" s="1"/>
  <c r="B152" i="15"/>
  <c r="J173" i="22" s="1"/>
  <c r="B153" i="15"/>
  <c r="J172" i="22" s="1"/>
  <c r="B154" i="15"/>
  <c r="J161" i="22" s="1"/>
  <c r="B155" i="15"/>
  <c r="J168" i="22" s="1"/>
  <c r="B156" i="15"/>
  <c r="J160" i="22" s="1"/>
  <c r="B157" i="15"/>
  <c r="J189" i="22" s="1"/>
  <c r="B158" i="15"/>
  <c r="J171" i="22" s="1"/>
  <c r="B159" i="15"/>
  <c r="J175" i="22" s="1"/>
  <c r="B160" i="15"/>
  <c r="J176" i="22" s="1"/>
  <c r="B161" i="15"/>
  <c r="J177" i="22" s="1"/>
  <c r="B162" i="15"/>
  <c r="J178" i="22" s="1"/>
  <c r="B163" i="15"/>
  <c r="J179" i="22" s="1"/>
  <c r="B164" i="15"/>
  <c r="J180" i="22" s="1"/>
  <c r="B168" i="15"/>
  <c r="J184" i="22" s="1"/>
  <c r="B169" i="15"/>
  <c r="J185" i="22" s="1"/>
  <c r="B170" i="15"/>
  <c r="J186" i="22" s="1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41" i="15"/>
  <c r="B107" i="15"/>
  <c r="B108" i="15"/>
  <c r="G169" i="22" s="1"/>
  <c r="B109" i="15"/>
  <c r="G165" i="22" s="1"/>
  <c r="B110" i="15"/>
  <c r="G166" i="22" s="1"/>
  <c r="B111" i="15"/>
  <c r="G173" i="22" s="1"/>
  <c r="B112" i="15"/>
  <c r="G177" i="22" s="1"/>
  <c r="B113" i="15"/>
  <c r="G163" i="22" s="1"/>
  <c r="B114" i="15"/>
  <c r="G162" i="22" s="1"/>
  <c r="B115" i="15"/>
  <c r="G170" i="22" s="1"/>
  <c r="B116" i="15"/>
  <c r="G167" i="22" s="1"/>
  <c r="B117" i="15"/>
  <c r="G168" i="22" s="1"/>
  <c r="B118" i="15"/>
  <c r="G175" i="22" s="1"/>
  <c r="B119" i="15"/>
  <c r="G171" i="22" s="1"/>
  <c r="B120" i="15"/>
  <c r="G160" i="22" s="1"/>
  <c r="B121" i="15"/>
  <c r="G164" i="22" s="1"/>
  <c r="B122" i="15"/>
  <c r="G161" i="22" s="1"/>
  <c r="B123" i="15"/>
  <c r="G189" i="22" s="1"/>
  <c r="B124" i="15"/>
  <c r="G178" i="22" s="1"/>
  <c r="B125" i="15"/>
  <c r="G174" i="22" s="1"/>
  <c r="B126" i="15"/>
  <c r="G176" i="22" s="1"/>
  <c r="B127" i="15"/>
  <c r="G179" i="22" s="1"/>
  <c r="B128" i="15"/>
  <c r="G180" i="22" s="1"/>
  <c r="B129" i="15"/>
  <c r="G181" i="22" s="1"/>
  <c r="B130" i="15"/>
  <c r="G182" i="22" s="1"/>
  <c r="B134" i="15"/>
  <c r="G186" i="22" s="1"/>
  <c r="B135" i="15"/>
  <c r="G187" i="22" s="1"/>
  <c r="B136" i="15"/>
  <c r="G188" i="22" s="1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07" i="15"/>
  <c r="B73" i="15"/>
  <c r="B74" i="15"/>
  <c r="D167" i="22" s="1"/>
  <c r="B75" i="15"/>
  <c r="D163" i="22" s="1"/>
  <c r="B76" i="15"/>
  <c r="D166" i="22" s="1"/>
  <c r="B77" i="15"/>
  <c r="D171" i="22" s="1"/>
  <c r="B78" i="15"/>
  <c r="D175" i="22" s="1"/>
  <c r="B79" i="15"/>
  <c r="D186" i="22" s="1"/>
  <c r="B80" i="15"/>
  <c r="D162" i="22" s="1"/>
  <c r="B81" i="15"/>
  <c r="D164" i="22" s="1"/>
  <c r="B82" i="15"/>
  <c r="D169" i="22" s="1"/>
  <c r="B83" i="15"/>
  <c r="D165" i="22" s="1"/>
  <c r="B84" i="15"/>
  <c r="D173" i="22" s="1"/>
  <c r="B85" i="15"/>
  <c r="D168" i="22" s="1"/>
  <c r="B86" i="15"/>
  <c r="D187" i="22" s="1"/>
  <c r="B87" i="15"/>
  <c r="D161" i="22" s="1"/>
  <c r="B88" i="15"/>
  <c r="D160" i="22" s="1"/>
  <c r="B89" i="15"/>
  <c r="D188" i="22" s="1"/>
  <c r="B90" i="15"/>
  <c r="D189" i="22" s="1"/>
  <c r="B91" i="15"/>
  <c r="D172" i="22" s="1"/>
  <c r="B92" i="15"/>
  <c r="D174" i="22" s="1"/>
  <c r="B93" i="15"/>
  <c r="D176" i="22" s="1"/>
  <c r="B94" i="15"/>
  <c r="D177" i="22" s="1"/>
  <c r="B95" i="15"/>
  <c r="D178" i="22" s="1"/>
  <c r="B96" i="15"/>
  <c r="D179" i="22" s="1"/>
  <c r="B100" i="15"/>
  <c r="D183" i="22" s="1"/>
  <c r="B101" i="15"/>
  <c r="D184" i="22" s="1"/>
  <c r="B102" i="15"/>
  <c r="D185" i="22" s="1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73" i="15"/>
  <c r="B39" i="15"/>
  <c r="B40" i="15"/>
  <c r="A166" i="22" s="1"/>
  <c r="B41" i="15"/>
  <c r="A169" i="22" s="1"/>
  <c r="B42" i="15"/>
  <c r="A168" i="22" s="1"/>
  <c r="B43" i="15"/>
  <c r="A172" i="22" s="1"/>
  <c r="B44" i="15"/>
  <c r="A176" i="22" s="1"/>
  <c r="B45" i="15"/>
  <c r="A187" i="22" s="1"/>
  <c r="B46" i="15"/>
  <c r="A161" i="22" s="1"/>
  <c r="B47" i="15"/>
  <c r="A170" i="22" s="1"/>
  <c r="B48" i="15"/>
  <c r="A164" i="22" s="1"/>
  <c r="B49" i="15"/>
  <c r="A165" i="22" s="1"/>
  <c r="B50" i="15"/>
  <c r="A174" i="22" s="1"/>
  <c r="B51" i="15"/>
  <c r="A167" i="22" s="1"/>
  <c r="B52" i="15"/>
  <c r="A160" i="22" s="1"/>
  <c r="B53" i="15"/>
  <c r="A163" i="22" s="1"/>
  <c r="B54" i="15"/>
  <c r="A162" i="22" s="1"/>
  <c r="B55" i="15"/>
  <c r="A188" i="22" s="1"/>
  <c r="B56" i="15"/>
  <c r="A173" i="22" s="1"/>
  <c r="B57" i="15"/>
  <c r="A189" i="22" s="1"/>
  <c r="B58" i="15"/>
  <c r="A175" i="22" s="1"/>
  <c r="B59" i="15"/>
  <c r="A177" i="22" s="1"/>
  <c r="B60" i="15"/>
  <c r="A178" i="22" s="1"/>
  <c r="B61" i="15"/>
  <c r="A179" i="22" s="1"/>
  <c r="B62" i="15"/>
  <c r="A180" i="22" s="1"/>
  <c r="B66" i="15"/>
  <c r="A184" i="22" s="1"/>
  <c r="B67" i="15"/>
  <c r="A185" i="22" s="1"/>
  <c r="B68" i="15"/>
  <c r="A186" i="22" s="1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39" i="15"/>
  <c r="F7" i="15"/>
  <c r="F9" i="15"/>
  <c r="F11" i="15"/>
  <c r="F13" i="15"/>
  <c r="F15" i="15"/>
  <c r="F17" i="15"/>
  <c r="F19" i="15"/>
  <c r="F21" i="15"/>
  <c r="F23" i="15"/>
  <c r="F25" i="15"/>
  <c r="I25" i="15" s="1"/>
  <c r="F27" i="15"/>
  <c r="I27" i="15" s="1"/>
  <c r="I28" i="15" s="1"/>
  <c r="F29" i="15"/>
  <c r="I29" i="15" s="1"/>
  <c r="I30" i="15" s="1"/>
  <c r="F31" i="15"/>
  <c r="I31" i="15" s="1"/>
  <c r="I32" i="15" s="1"/>
  <c r="F33" i="15"/>
  <c r="I33" i="15" s="1"/>
  <c r="I34" i="15" s="1"/>
  <c r="B209" i="14"/>
  <c r="P107" i="22" s="1"/>
  <c r="B210" i="14"/>
  <c r="P108" i="22" s="1"/>
  <c r="B211" i="14"/>
  <c r="P109" i="22" s="1"/>
  <c r="B212" i="14"/>
  <c r="P110" i="22" s="1"/>
  <c r="B213" i="14"/>
  <c r="P111" i="22" s="1"/>
  <c r="B214" i="14"/>
  <c r="P112" i="22" s="1"/>
  <c r="B215" i="14"/>
  <c r="P113" i="22" s="1"/>
  <c r="B216" i="14"/>
  <c r="P114" i="22" s="1"/>
  <c r="B217" i="14"/>
  <c r="P115" i="22" s="1"/>
  <c r="B218" i="14"/>
  <c r="P116" i="22" s="1"/>
  <c r="B219" i="14"/>
  <c r="P117" i="22" s="1"/>
  <c r="B220" i="14"/>
  <c r="P118" i="22" s="1"/>
  <c r="B221" i="14"/>
  <c r="P119" i="22" s="1"/>
  <c r="B222" i="14"/>
  <c r="P120" i="22" s="1"/>
  <c r="B223" i="14"/>
  <c r="P121" i="22" s="1"/>
  <c r="B224" i="14"/>
  <c r="P122" i="22" s="1"/>
  <c r="B225" i="14"/>
  <c r="P123" i="22" s="1"/>
  <c r="B226" i="14"/>
  <c r="P124" i="22" s="1"/>
  <c r="B227" i="14"/>
  <c r="P125" i="22" s="1"/>
  <c r="B228" i="14"/>
  <c r="P126" i="22" s="1"/>
  <c r="B229" i="14"/>
  <c r="P127" i="22" s="1"/>
  <c r="B230" i="14"/>
  <c r="P128" i="22" s="1"/>
  <c r="B231" i="14"/>
  <c r="P129" i="22" s="1"/>
  <c r="B232" i="14"/>
  <c r="P130" i="22" s="1"/>
  <c r="B233" i="14"/>
  <c r="P131" i="22" s="1"/>
  <c r="B234" i="14"/>
  <c r="P132" i="22" s="1"/>
  <c r="B235" i="14"/>
  <c r="P133" i="22" s="1"/>
  <c r="B236" i="14"/>
  <c r="P134" i="22" s="1"/>
  <c r="B237" i="14"/>
  <c r="P135" i="22" s="1"/>
  <c r="B238" i="14"/>
  <c r="P136" i="22" s="1"/>
  <c r="A213" i="14"/>
  <c r="A214" i="14"/>
  <c r="A215" i="14"/>
  <c r="A216" i="14"/>
  <c r="A217" i="14"/>
  <c r="A218" i="14"/>
  <c r="A219" i="14"/>
  <c r="A220" i="14"/>
  <c r="A221" i="14"/>
  <c r="A222" i="14"/>
  <c r="A223" i="14"/>
  <c r="A224" i="14"/>
  <c r="A225" i="14"/>
  <c r="A226" i="14"/>
  <c r="A227" i="14"/>
  <c r="A228" i="14"/>
  <c r="A229" i="14"/>
  <c r="A230" i="14"/>
  <c r="A231" i="14"/>
  <c r="A232" i="14"/>
  <c r="A233" i="14"/>
  <c r="A234" i="14"/>
  <c r="A235" i="14"/>
  <c r="A236" i="14"/>
  <c r="A237" i="14"/>
  <c r="A238" i="14"/>
  <c r="A209" i="14"/>
  <c r="B175" i="14"/>
  <c r="B176" i="14"/>
  <c r="M107" i="22" s="1"/>
  <c r="B177" i="14"/>
  <c r="M113" i="22" s="1"/>
  <c r="B178" i="14"/>
  <c r="M112" i="22" s="1"/>
  <c r="B179" i="14"/>
  <c r="M110" i="22" s="1"/>
  <c r="B180" i="14"/>
  <c r="M108" i="22" s="1"/>
  <c r="B181" i="14"/>
  <c r="M136" i="22" s="1"/>
  <c r="B182" i="14"/>
  <c r="M111" i="22" s="1"/>
  <c r="B183" i="14"/>
  <c r="M114" i="22" s="1"/>
  <c r="B184" i="14"/>
  <c r="M115" i="22" s="1"/>
  <c r="B185" i="14"/>
  <c r="M116" i="22" s="1"/>
  <c r="B186" i="14"/>
  <c r="M117" i="22" s="1"/>
  <c r="B187" i="14"/>
  <c r="M118" i="22" s="1"/>
  <c r="B188" i="14"/>
  <c r="M119" i="22" s="1"/>
  <c r="B189" i="14"/>
  <c r="M120" i="22" s="1"/>
  <c r="B190" i="14"/>
  <c r="M121" i="22" s="1"/>
  <c r="B191" i="14"/>
  <c r="M122" i="22" s="1"/>
  <c r="B192" i="14"/>
  <c r="M123" i="22" s="1"/>
  <c r="B193" i="14"/>
  <c r="M124" i="22" s="1"/>
  <c r="B194" i="14"/>
  <c r="M125" i="22" s="1"/>
  <c r="B195" i="14"/>
  <c r="M126" i="22" s="1"/>
  <c r="B196" i="14"/>
  <c r="M127" i="22" s="1"/>
  <c r="B197" i="14"/>
  <c r="M128" i="22" s="1"/>
  <c r="B198" i="14"/>
  <c r="M129" i="22" s="1"/>
  <c r="B199" i="14"/>
  <c r="M130" i="22" s="1"/>
  <c r="B200" i="14"/>
  <c r="M131" i="22" s="1"/>
  <c r="B201" i="14"/>
  <c r="M132" i="22" s="1"/>
  <c r="B202" i="14"/>
  <c r="M133" i="22" s="1"/>
  <c r="B203" i="14"/>
  <c r="M134" i="22" s="1"/>
  <c r="B204" i="14"/>
  <c r="M135" i="22" s="1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A201" i="14"/>
  <c r="A202" i="14"/>
  <c r="A203" i="14"/>
  <c r="A204" i="14"/>
  <c r="A175" i="14"/>
  <c r="B141" i="14"/>
  <c r="B142" i="14"/>
  <c r="J107" i="22" s="1"/>
  <c r="B143" i="14"/>
  <c r="J113" i="22" s="1"/>
  <c r="B144" i="14"/>
  <c r="J112" i="22" s="1"/>
  <c r="B145" i="14"/>
  <c r="J108" i="22" s="1"/>
  <c r="B146" i="14"/>
  <c r="J109" i="22" s="1"/>
  <c r="B147" i="14"/>
  <c r="J136" i="22" s="1"/>
  <c r="B148" i="14"/>
  <c r="J110" i="22" s="1"/>
  <c r="B149" i="14"/>
  <c r="J114" i="22" s="1"/>
  <c r="B150" i="14"/>
  <c r="J115" i="22" s="1"/>
  <c r="B151" i="14"/>
  <c r="J116" i="22" s="1"/>
  <c r="B152" i="14"/>
  <c r="J117" i="22" s="1"/>
  <c r="B153" i="14"/>
  <c r="J118" i="22" s="1"/>
  <c r="B154" i="14"/>
  <c r="J119" i="22" s="1"/>
  <c r="B155" i="14"/>
  <c r="J120" i="22" s="1"/>
  <c r="B156" i="14"/>
  <c r="J121" i="22" s="1"/>
  <c r="B157" i="14"/>
  <c r="J122" i="22" s="1"/>
  <c r="B158" i="14"/>
  <c r="J123" i="22" s="1"/>
  <c r="B159" i="14"/>
  <c r="J124" i="22" s="1"/>
  <c r="B160" i="14"/>
  <c r="J125" i="22" s="1"/>
  <c r="B161" i="14"/>
  <c r="J126" i="22" s="1"/>
  <c r="B162" i="14"/>
  <c r="J127" i="22" s="1"/>
  <c r="B163" i="14"/>
  <c r="J128" i="22" s="1"/>
  <c r="B164" i="14"/>
  <c r="J129" i="22" s="1"/>
  <c r="B165" i="14"/>
  <c r="J130" i="22" s="1"/>
  <c r="B166" i="14"/>
  <c r="J131" i="22" s="1"/>
  <c r="B167" i="14"/>
  <c r="J132" i="22" s="1"/>
  <c r="B168" i="14"/>
  <c r="J133" i="22" s="1"/>
  <c r="B169" i="14"/>
  <c r="J134" i="22" s="1"/>
  <c r="B170" i="14"/>
  <c r="J135" i="22" s="1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41" i="14"/>
  <c r="B107" i="14"/>
  <c r="B108" i="14"/>
  <c r="G107" i="22" s="1"/>
  <c r="B109" i="14"/>
  <c r="G113" i="22" s="1"/>
  <c r="B110" i="14"/>
  <c r="G111" i="22" s="1"/>
  <c r="B111" i="14"/>
  <c r="G109" i="22" s="1"/>
  <c r="B112" i="14"/>
  <c r="G108" i="22" s="1"/>
  <c r="B113" i="14"/>
  <c r="G136" i="22" s="1"/>
  <c r="B114" i="14"/>
  <c r="G110" i="22" s="1"/>
  <c r="B115" i="14"/>
  <c r="G114" i="22" s="1"/>
  <c r="B116" i="14"/>
  <c r="G115" i="22" s="1"/>
  <c r="B117" i="14"/>
  <c r="G116" i="22" s="1"/>
  <c r="B118" i="14"/>
  <c r="G117" i="22" s="1"/>
  <c r="B119" i="14"/>
  <c r="G118" i="22" s="1"/>
  <c r="B120" i="14"/>
  <c r="G119" i="22" s="1"/>
  <c r="B121" i="14"/>
  <c r="G120" i="22" s="1"/>
  <c r="B122" i="14"/>
  <c r="G121" i="22" s="1"/>
  <c r="B123" i="14"/>
  <c r="G122" i="22" s="1"/>
  <c r="B124" i="14"/>
  <c r="G123" i="22" s="1"/>
  <c r="B125" i="14"/>
  <c r="G124" i="22" s="1"/>
  <c r="B126" i="14"/>
  <c r="G125" i="22" s="1"/>
  <c r="B127" i="14"/>
  <c r="G126" i="22" s="1"/>
  <c r="B128" i="14"/>
  <c r="G127" i="22" s="1"/>
  <c r="B129" i="14"/>
  <c r="G128" i="22" s="1"/>
  <c r="B130" i="14"/>
  <c r="G129" i="22" s="1"/>
  <c r="B131" i="14"/>
  <c r="G130" i="22" s="1"/>
  <c r="B132" i="14"/>
  <c r="G131" i="22" s="1"/>
  <c r="B133" i="14"/>
  <c r="G132" i="22" s="1"/>
  <c r="B134" i="14"/>
  <c r="G133" i="22" s="1"/>
  <c r="B135" i="14"/>
  <c r="G134" i="22" s="1"/>
  <c r="B136" i="14"/>
  <c r="G135" i="22" s="1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07" i="14"/>
  <c r="B73" i="14"/>
  <c r="D109" i="22" s="1"/>
  <c r="B74" i="14"/>
  <c r="D107" i="22" s="1"/>
  <c r="B75" i="14"/>
  <c r="D113" i="22" s="1"/>
  <c r="B76" i="14"/>
  <c r="D112" i="22" s="1"/>
  <c r="B77" i="14"/>
  <c r="D110" i="22" s="1"/>
  <c r="B78" i="14"/>
  <c r="D108" i="22" s="1"/>
  <c r="B79" i="14"/>
  <c r="D136" i="22" s="1"/>
  <c r="B80" i="14"/>
  <c r="D111" i="22" s="1"/>
  <c r="B81" i="14"/>
  <c r="D114" i="22" s="1"/>
  <c r="B82" i="14"/>
  <c r="D115" i="22" s="1"/>
  <c r="B83" i="14"/>
  <c r="D116" i="22" s="1"/>
  <c r="B84" i="14"/>
  <c r="D117" i="22" s="1"/>
  <c r="B85" i="14"/>
  <c r="D118" i="22" s="1"/>
  <c r="B86" i="14"/>
  <c r="D119" i="22" s="1"/>
  <c r="B87" i="14"/>
  <c r="D120" i="22" s="1"/>
  <c r="B88" i="14"/>
  <c r="D121" i="22" s="1"/>
  <c r="B89" i="14"/>
  <c r="D122" i="22" s="1"/>
  <c r="B90" i="14"/>
  <c r="D123" i="22" s="1"/>
  <c r="B91" i="14"/>
  <c r="D124" i="22" s="1"/>
  <c r="B92" i="14"/>
  <c r="D125" i="22" s="1"/>
  <c r="B93" i="14"/>
  <c r="D126" i="22" s="1"/>
  <c r="B94" i="14"/>
  <c r="D127" i="22" s="1"/>
  <c r="B95" i="14"/>
  <c r="D128" i="22" s="1"/>
  <c r="B96" i="14"/>
  <c r="D129" i="22" s="1"/>
  <c r="B97" i="14"/>
  <c r="D130" i="22" s="1"/>
  <c r="B98" i="14"/>
  <c r="D131" i="22" s="1"/>
  <c r="B99" i="14"/>
  <c r="D132" i="22" s="1"/>
  <c r="B100" i="14"/>
  <c r="D133" i="22" s="1"/>
  <c r="B101" i="14"/>
  <c r="D134" i="22" s="1"/>
  <c r="B102" i="14"/>
  <c r="D135" i="22" s="1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73" i="14"/>
  <c r="B39" i="14"/>
  <c r="A108" i="22" s="1"/>
  <c r="B40" i="14"/>
  <c r="A107" i="22" s="1"/>
  <c r="B41" i="14"/>
  <c r="A111" i="22" s="1"/>
  <c r="B42" i="14"/>
  <c r="A110" i="22" s="1"/>
  <c r="A109" i="22"/>
  <c r="A135" i="22"/>
  <c r="A134" i="22"/>
  <c r="A136" i="22"/>
  <c r="A112" i="22"/>
  <c r="A113" i="22"/>
  <c r="A114" i="22"/>
  <c r="A115" i="22"/>
  <c r="B51" i="14"/>
  <c r="A116" i="22" s="1"/>
  <c r="B52" i="14"/>
  <c r="A117" i="22" s="1"/>
  <c r="B53" i="14"/>
  <c r="A118" i="22" s="1"/>
  <c r="B54" i="14"/>
  <c r="A119" i="22" s="1"/>
  <c r="B55" i="14"/>
  <c r="A120" i="22" s="1"/>
  <c r="B56" i="14"/>
  <c r="A121" i="22" s="1"/>
  <c r="B57" i="14"/>
  <c r="A122" i="22" s="1"/>
  <c r="B58" i="14"/>
  <c r="A123" i="22" s="1"/>
  <c r="B59" i="14"/>
  <c r="A124" i="22" s="1"/>
  <c r="B60" i="14"/>
  <c r="A125" i="22" s="1"/>
  <c r="B61" i="14"/>
  <c r="A126" i="22" s="1"/>
  <c r="B62" i="14"/>
  <c r="A127" i="22" s="1"/>
  <c r="B63" i="14"/>
  <c r="A128" i="22" s="1"/>
  <c r="B64" i="14"/>
  <c r="A129" i="22" s="1"/>
  <c r="B65" i="14"/>
  <c r="A130" i="22" s="1"/>
  <c r="B66" i="14"/>
  <c r="A131" i="22" s="1"/>
  <c r="B67" i="14"/>
  <c r="A132" i="22" s="1"/>
  <c r="B68" i="14"/>
  <c r="A133" i="22" s="1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39" i="14"/>
  <c r="F141" i="7"/>
  <c r="G141" i="22" s="1"/>
  <c r="F142" i="7"/>
  <c r="I141" i="22" s="1"/>
  <c r="F143" i="7"/>
  <c r="G142" i="22" s="1"/>
  <c r="F144" i="7"/>
  <c r="I142" i="22" s="1"/>
  <c r="F145" i="7"/>
  <c r="G155" i="22" s="1"/>
  <c r="F146" i="7"/>
  <c r="I155" i="22" s="1"/>
  <c r="F147" i="7"/>
  <c r="G143" i="22" s="1"/>
  <c r="F148" i="7"/>
  <c r="I143" i="22" s="1"/>
  <c r="F149" i="7"/>
  <c r="G144" i="22" s="1"/>
  <c r="F150" i="7"/>
  <c r="I144" i="22" s="1"/>
  <c r="F151" i="7"/>
  <c r="G145" i="22" s="1"/>
  <c r="F152" i="7"/>
  <c r="I145" i="22" s="1"/>
  <c r="F153" i="7"/>
  <c r="G146" i="22" s="1"/>
  <c r="F154" i="7"/>
  <c r="I146" i="22" s="1"/>
  <c r="F155" i="7"/>
  <c r="G147" i="22" s="1"/>
  <c r="F156" i="7"/>
  <c r="I147" i="22" s="1"/>
  <c r="F157" i="7"/>
  <c r="G148" i="22" s="1"/>
  <c r="F158" i="7"/>
  <c r="I148" i="22" s="1"/>
  <c r="F159" i="7"/>
  <c r="G149" i="22" s="1"/>
  <c r="F160" i="7"/>
  <c r="I149" i="22" s="1"/>
  <c r="F161" i="7"/>
  <c r="G150" i="22" s="1"/>
  <c r="F162" i="7"/>
  <c r="I150" i="22" s="1"/>
  <c r="F163" i="7"/>
  <c r="G151" i="22" s="1"/>
  <c r="F164" i="7"/>
  <c r="I151" i="22" s="1"/>
  <c r="F165" i="7"/>
  <c r="G152" i="22" s="1"/>
  <c r="F166" i="7"/>
  <c r="I152" i="22" s="1"/>
  <c r="F167" i="7"/>
  <c r="G153" i="22" s="1"/>
  <c r="F168" i="7"/>
  <c r="I153" i="22" s="1"/>
  <c r="F169" i="7"/>
  <c r="G154" i="22" s="1"/>
  <c r="F170" i="7"/>
  <c r="I154" i="22" s="1"/>
  <c r="B209" i="13"/>
  <c r="P73" i="22" s="1"/>
  <c r="B210" i="13"/>
  <c r="P74" i="22" s="1"/>
  <c r="B211" i="13"/>
  <c r="P75" i="22" s="1"/>
  <c r="B212" i="13"/>
  <c r="P76" i="22" s="1"/>
  <c r="B213" i="13"/>
  <c r="P77" i="22" s="1"/>
  <c r="B214" i="13"/>
  <c r="P78" i="22" s="1"/>
  <c r="B215" i="13"/>
  <c r="P79" i="22" s="1"/>
  <c r="B216" i="13"/>
  <c r="P80" i="22" s="1"/>
  <c r="P81" i="22"/>
  <c r="P82" i="22"/>
  <c r="P83" i="22"/>
  <c r="P84" i="22"/>
  <c r="P85" i="22"/>
  <c r="P86" i="22"/>
  <c r="P87" i="22"/>
  <c r="P88" i="22"/>
  <c r="P89" i="22"/>
  <c r="P90" i="22"/>
  <c r="P91" i="22"/>
  <c r="P92" i="22"/>
  <c r="P93" i="22"/>
  <c r="P94" i="22"/>
  <c r="P95" i="22"/>
  <c r="P96" i="22"/>
  <c r="P97" i="22"/>
  <c r="P98" i="22"/>
  <c r="P99" i="22"/>
  <c r="P100" i="22"/>
  <c r="P101" i="22"/>
  <c r="P102" i="22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09" i="13"/>
  <c r="B175" i="13"/>
  <c r="B176" i="13"/>
  <c r="M77" i="22" s="1"/>
  <c r="B177" i="13"/>
  <c r="M73" i="22" s="1"/>
  <c r="B178" i="13"/>
  <c r="M75" i="22" s="1"/>
  <c r="B179" i="13"/>
  <c r="M100" i="22" s="1"/>
  <c r="B180" i="13"/>
  <c r="M78" i="22" s="1"/>
  <c r="B181" i="13"/>
  <c r="M76" i="22" s="1"/>
  <c r="B182" i="13"/>
  <c r="M101" i="22" s="1"/>
  <c r="M102" i="22"/>
  <c r="M74" i="22"/>
  <c r="M80" i="22"/>
  <c r="M99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175" i="13"/>
  <c r="B141" i="13"/>
  <c r="B142" i="13"/>
  <c r="J77" i="22" s="1"/>
  <c r="B143" i="13"/>
  <c r="J73" i="22" s="1"/>
  <c r="B144" i="13"/>
  <c r="J76" i="22" s="1"/>
  <c r="B145" i="13"/>
  <c r="J74" i="22" s="1"/>
  <c r="B146" i="13"/>
  <c r="J79" i="22" s="1"/>
  <c r="B147" i="13"/>
  <c r="J81" i="22" s="1"/>
  <c r="J80" i="22"/>
  <c r="J102" i="22"/>
  <c r="J75" i="22"/>
  <c r="J82" i="22"/>
  <c r="J101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41" i="13"/>
  <c r="B107" i="13"/>
  <c r="B108" i="13"/>
  <c r="G78" i="22" s="1"/>
  <c r="B109" i="13"/>
  <c r="G73" i="22" s="1"/>
  <c r="B110" i="13"/>
  <c r="G80" i="22" s="1"/>
  <c r="B111" i="13"/>
  <c r="G75" i="22" s="1"/>
  <c r="B112" i="13"/>
  <c r="G77" i="22" s="1"/>
  <c r="B113" i="13"/>
  <c r="G74" i="22" s="1"/>
  <c r="B114" i="13"/>
  <c r="G102" i="22" s="1"/>
  <c r="G79" i="22"/>
  <c r="G76" i="22"/>
  <c r="G82" i="22"/>
  <c r="G101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07" i="13"/>
  <c r="B73" i="13"/>
  <c r="D78" i="22" s="1"/>
  <c r="B74" i="13"/>
  <c r="D81" i="22" s="1"/>
  <c r="B75" i="13"/>
  <c r="D73" i="22" s="1"/>
  <c r="B76" i="13"/>
  <c r="D76" i="22" s="1"/>
  <c r="B77" i="13"/>
  <c r="D75" i="22" s="1"/>
  <c r="B78" i="13"/>
  <c r="D77" i="22" s="1"/>
  <c r="B79" i="13"/>
  <c r="D80" i="22" s="1"/>
  <c r="B80" i="13"/>
  <c r="D102" i="22" s="1"/>
  <c r="D79" i="22"/>
  <c r="D74" i="22"/>
  <c r="D82" i="22"/>
  <c r="D101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73" i="13"/>
  <c r="B39" i="13"/>
  <c r="A80" i="22" s="1"/>
  <c r="B40" i="13"/>
  <c r="A78" i="22" s="1"/>
  <c r="B41" i="13"/>
  <c r="A73" i="22" s="1"/>
  <c r="B42" i="13"/>
  <c r="A81" i="22" s="1"/>
  <c r="B43" i="13"/>
  <c r="A74" i="22" s="1"/>
  <c r="B44" i="13"/>
  <c r="A79" i="22" s="1"/>
  <c r="B45" i="13"/>
  <c r="A76" i="22" s="1"/>
  <c r="B46" i="13"/>
  <c r="A82" i="22" s="1"/>
  <c r="A77" i="22"/>
  <c r="A75" i="22"/>
  <c r="A83" i="22"/>
  <c r="A102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39" i="13"/>
  <c r="B141" i="7"/>
  <c r="A141" i="22" s="1"/>
  <c r="B142" i="7"/>
  <c r="C141" i="22" s="1"/>
  <c r="B143" i="7"/>
  <c r="A142" i="22" s="1"/>
  <c r="B144" i="7"/>
  <c r="C142" i="22" s="1"/>
  <c r="B145" i="7"/>
  <c r="A143" i="22" s="1"/>
  <c r="B146" i="7"/>
  <c r="C143" i="22" s="1"/>
  <c r="B147" i="7"/>
  <c r="A144" i="22" s="1"/>
  <c r="B148" i="7"/>
  <c r="C144" i="22" s="1"/>
  <c r="B149" i="7"/>
  <c r="A145" i="22" s="1"/>
  <c r="B150" i="7"/>
  <c r="C145" i="22" s="1"/>
  <c r="B151" i="7"/>
  <c r="A146" i="22" s="1"/>
  <c r="B152" i="7"/>
  <c r="C146" i="22" s="1"/>
  <c r="B153" i="7"/>
  <c r="A147" i="22" s="1"/>
  <c r="B154" i="7"/>
  <c r="C147" i="22" s="1"/>
  <c r="B155" i="7"/>
  <c r="A148" i="22" s="1"/>
  <c r="B156" i="7"/>
  <c r="C148" i="22" s="1"/>
  <c r="B157" i="7"/>
  <c r="A149" i="22" s="1"/>
  <c r="B159" i="7"/>
  <c r="A150" i="22" s="1"/>
  <c r="B160" i="7"/>
  <c r="C150" i="22" s="1"/>
  <c r="B161" i="7"/>
  <c r="A151" i="22" s="1"/>
  <c r="B162" i="7"/>
  <c r="C151" i="22" s="1"/>
  <c r="B163" i="7"/>
  <c r="A152" i="22" s="1"/>
  <c r="B164" i="7"/>
  <c r="C152" i="22" s="1"/>
  <c r="B165" i="7"/>
  <c r="A153" i="22" s="1"/>
  <c r="B166" i="7"/>
  <c r="C153" i="22" s="1"/>
  <c r="B167" i="7"/>
  <c r="A154" i="22" s="1"/>
  <c r="B168" i="7"/>
  <c r="C154" i="22" s="1"/>
  <c r="B169" i="7"/>
  <c r="A155" i="22" s="1"/>
  <c r="B170" i="7"/>
  <c r="C155" i="22" s="1"/>
  <c r="B209" i="12"/>
  <c r="S39" i="22" s="1"/>
  <c r="B210" i="12"/>
  <c r="S40" i="22" s="1"/>
  <c r="B211" i="12"/>
  <c r="S41" i="22" s="1"/>
  <c r="B212" i="12"/>
  <c r="S42" i="22" s="1"/>
  <c r="B213" i="12"/>
  <c r="S43" i="22" s="1"/>
  <c r="B214" i="12"/>
  <c r="S44" i="22" s="1"/>
  <c r="B215" i="12"/>
  <c r="S45" i="22" s="1"/>
  <c r="B216" i="12"/>
  <c r="S46" i="22" s="1"/>
  <c r="B217" i="12"/>
  <c r="S47" i="22" s="1"/>
  <c r="B218" i="12"/>
  <c r="S48" i="22" s="1"/>
  <c r="B219" i="12"/>
  <c r="S49" i="22" s="1"/>
  <c r="B220" i="12"/>
  <c r="S50" i="22" s="1"/>
  <c r="B221" i="12"/>
  <c r="S51" i="22" s="1"/>
  <c r="B222" i="12"/>
  <c r="S52" i="22" s="1"/>
  <c r="B223" i="12"/>
  <c r="S53" i="22" s="1"/>
  <c r="B224" i="12"/>
  <c r="S54" i="22" s="1"/>
  <c r="B225" i="12"/>
  <c r="S55" i="22" s="1"/>
  <c r="B226" i="12"/>
  <c r="S56" i="22" s="1"/>
  <c r="B227" i="12"/>
  <c r="S57" i="22" s="1"/>
  <c r="B228" i="12"/>
  <c r="S58" i="22" s="1"/>
  <c r="B229" i="12"/>
  <c r="S59" i="22" s="1"/>
  <c r="B230" i="12"/>
  <c r="S60" i="22" s="1"/>
  <c r="B231" i="12"/>
  <c r="S61" i="22" s="1"/>
  <c r="B232" i="12"/>
  <c r="S62" i="22" s="1"/>
  <c r="B233" i="12"/>
  <c r="S63" i="22" s="1"/>
  <c r="B234" i="12"/>
  <c r="S64" i="22" s="1"/>
  <c r="B235" i="12"/>
  <c r="S65" i="22" s="1"/>
  <c r="B236" i="12"/>
  <c r="S66" i="22" s="1"/>
  <c r="B237" i="12"/>
  <c r="S67" i="22" s="1"/>
  <c r="B238" i="12"/>
  <c r="S68" i="22" s="1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09" i="12"/>
  <c r="B175" i="12"/>
  <c r="B176" i="12"/>
  <c r="P39" i="22" s="1"/>
  <c r="B177" i="12"/>
  <c r="P45" i="22" s="1"/>
  <c r="B178" i="12"/>
  <c r="P66" i="22" s="1"/>
  <c r="B179" i="12"/>
  <c r="P41" i="22" s="1"/>
  <c r="B180" i="12"/>
  <c r="P40" i="22" s="1"/>
  <c r="B181" i="12"/>
  <c r="P64" i="22" s="1"/>
  <c r="B182" i="12"/>
  <c r="P43" i="22" s="1"/>
  <c r="B183" i="12"/>
  <c r="P65" i="22" s="1"/>
  <c r="B184" i="12"/>
  <c r="P67" i="22" s="1"/>
  <c r="B185" i="12"/>
  <c r="P68" i="22" s="1"/>
  <c r="B186" i="12"/>
  <c r="P46" i="22" s="1"/>
  <c r="B187" i="12"/>
  <c r="P42" i="22" s="1"/>
  <c r="B188" i="12"/>
  <c r="P59" i="22" s="1"/>
  <c r="B189" i="12"/>
  <c r="P60" i="22" s="1"/>
  <c r="B190" i="12"/>
  <c r="P47" i="22" s="1"/>
  <c r="B191" i="12"/>
  <c r="P61" i="22" s="1"/>
  <c r="B192" i="12"/>
  <c r="P62" i="22" s="1"/>
  <c r="B193" i="12"/>
  <c r="P63" i="22" s="1"/>
  <c r="B194" i="12"/>
  <c r="P48" i="22" s="1"/>
  <c r="B195" i="12"/>
  <c r="P49" i="22" s="1"/>
  <c r="B196" i="12"/>
  <c r="P50" i="22" s="1"/>
  <c r="B197" i="12"/>
  <c r="P51" i="22" s="1"/>
  <c r="B198" i="12"/>
  <c r="P52" i="22" s="1"/>
  <c r="B199" i="12"/>
  <c r="P53" i="22" s="1"/>
  <c r="B200" i="12"/>
  <c r="P54" i="22" s="1"/>
  <c r="B201" i="12"/>
  <c r="P55" i="22" s="1"/>
  <c r="B202" i="12"/>
  <c r="P56" i="22" s="1"/>
  <c r="B203" i="12"/>
  <c r="P57" i="22" s="1"/>
  <c r="B204" i="12"/>
  <c r="P58" i="22" s="1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175" i="12"/>
  <c r="B141" i="12"/>
  <c r="B142" i="12"/>
  <c r="M43" i="22" s="1"/>
  <c r="B143" i="12"/>
  <c r="M46" i="22" s="1"/>
  <c r="B144" i="12"/>
  <c r="M40" i="22" s="1"/>
  <c r="B145" i="12"/>
  <c r="M42" i="22" s="1"/>
  <c r="B146" i="12"/>
  <c r="M39" i="22" s="1"/>
  <c r="B147" i="12"/>
  <c r="M66" i="22" s="1"/>
  <c r="B148" i="12"/>
  <c r="M45" i="22" s="1"/>
  <c r="B149" i="12"/>
  <c r="M67" i="22" s="1"/>
  <c r="B150" i="12"/>
  <c r="M48" i="22" s="1"/>
  <c r="B151" i="12"/>
  <c r="M68" i="22" s="1"/>
  <c r="B152" i="12"/>
  <c r="M47" i="22" s="1"/>
  <c r="B153" i="12"/>
  <c r="M41" i="22" s="1"/>
  <c r="B154" i="12"/>
  <c r="M62" i="22" s="1"/>
  <c r="B155" i="12"/>
  <c r="M63" i="22" s="1"/>
  <c r="B156" i="12"/>
  <c r="M50" i="22" s="1"/>
  <c r="B157" i="12"/>
  <c r="M64" i="22" s="1"/>
  <c r="B158" i="12"/>
  <c r="M49" i="22" s="1"/>
  <c r="B159" i="12"/>
  <c r="M65" i="22" s="1"/>
  <c r="B160" i="12"/>
  <c r="M51" i="22" s="1"/>
  <c r="B161" i="12"/>
  <c r="M52" i="22" s="1"/>
  <c r="B162" i="12"/>
  <c r="M53" i="22" s="1"/>
  <c r="B163" i="12"/>
  <c r="M54" i="22" s="1"/>
  <c r="B164" i="12"/>
  <c r="M55" i="22" s="1"/>
  <c r="B165" i="12"/>
  <c r="M56" i="22" s="1"/>
  <c r="B166" i="12"/>
  <c r="M57" i="22" s="1"/>
  <c r="B167" i="12"/>
  <c r="M58" i="22" s="1"/>
  <c r="B168" i="12"/>
  <c r="M59" i="22" s="1"/>
  <c r="B169" i="12"/>
  <c r="M60" i="22" s="1"/>
  <c r="B170" i="12"/>
  <c r="M61" i="22" s="1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41" i="12"/>
  <c r="B107" i="12"/>
  <c r="B108" i="12"/>
  <c r="J42" i="22" s="1"/>
  <c r="B109" i="12"/>
  <c r="J44" i="22" s="1"/>
  <c r="B110" i="12"/>
  <c r="J40" i="22" s="1"/>
  <c r="B111" i="12"/>
  <c r="J41" i="22" s="1"/>
  <c r="B112" i="12"/>
  <c r="J39" i="22" s="1"/>
  <c r="B113" i="12"/>
  <c r="J48" i="22" s="1"/>
  <c r="B114" i="12"/>
  <c r="J47" i="22" s="1"/>
  <c r="B115" i="12"/>
  <c r="J68" i="22" s="1"/>
  <c r="B116" i="12"/>
  <c r="J50" i="22" s="1"/>
  <c r="B117" i="12"/>
  <c r="J49" i="22" s="1"/>
  <c r="B118" i="12"/>
  <c r="J46" i="22" s="1"/>
  <c r="B119" i="12"/>
  <c r="J43" i="22" s="1"/>
  <c r="B120" i="12"/>
  <c r="J64" i="22" s="1"/>
  <c r="B121" i="12"/>
  <c r="J65" i="22" s="1"/>
  <c r="B122" i="12"/>
  <c r="J51" i="22" s="1"/>
  <c r="B123" i="12"/>
  <c r="J66" i="22" s="1"/>
  <c r="B124" i="12"/>
  <c r="J52" i="22" s="1"/>
  <c r="B125" i="12"/>
  <c r="J67" i="22" s="1"/>
  <c r="B126" i="12"/>
  <c r="J53" i="22" s="1"/>
  <c r="B127" i="12"/>
  <c r="J54" i="22" s="1"/>
  <c r="B128" i="12"/>
  <c r="J55" i="22" s="1"/>
  <c r="B129" i="12"/>
  <c r="J56" i="22" s="1"/>
  <c r="B130" i="12"/>
  <c r="J57" i="22" s="1"/>
  <c r="B131" i="12"/>
  <c r="J58" i="22" s="1"/>
  <c r="B132" i="12"/>
  <c r="J59" i="22" s="1"/>
  <c r="B133" i="12"/>
  <c r="J60" i="22" s="1"/>
  <c r="B134" i="12"/>
  <c r="J61" i="22" s="1"/>
  <c r="B135" i="12"/>
  <c r="J62" i="22" s="1"/>
  <c r="B136" i="12"/>
  <c r="J63" i="22" s="1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07" i="12"/>
  <c r="B73" i="12"/>
  <c r="G45" i="22" s="1"/>
  <c r="B74" i="12"/>
  <c r="G42" i="22" s="1"/>
  <c r="B75" i="12"/>
  <c r="G44" i="22" s="1"/>
  <c r="B76" i="12"/>
  <c r="G40" i="22" s="1"/>
  <c r="B77" i="12"/>
  <c r="G43" i="22" s="1"/>
  <c r="B78" i="12"/>
  <c r="G39" i="22" s="1"/>
  <c r="B79" i="12"/>
  <c r="G68" i="22" s="1"/>
  <c r="B80" i="12"/>
  <c r="G46" i="22" s="1"/>
  <c r="B81" i="12"/>
  <c r="G67" i="22" s="1"/>
  <c r="B82" i="12"/>
  <c r="G49" i="22" s="1"/>
  <c r="B83" i="12"/>
  <c r="G48" i="22" s="1"/>
  <c r="B84" i="12"/>
  <c r="G47" i="22" s="1"/>
  <c r="B85" i="12"/>
  <c r="G41" i="22" s="1"/>
  <c r="B86" i="12"/>
  <c r="G62" i="22" s="1"/>
  <c r="B87" i="12"/>
  <c r="G63" i="22" s="1"/>
  <c r="B88" i="12"/>
  <c r="G50" i="22" s="1"/>
  <c r="B89" i="12"/>
  <c r="G64" i="22" s="1"/>
  <c r="B90" i="12"/>
  <c r="G65" i="22" s="1"/>
  <c r="B91" i="12"/>
  <c r="G66" i="22" s="1"/>
  <c r="B92" i="12"/>
  <c r="G51" i="22" s="1"/>
  <c r="B93" i="12"/>
  <c r="G52" i="22" s="1"/>
  <c r="B94" i="12"/>
  <c r="G53" i="22" s="1"/>
  <c r="B95" i="12"/>
  <c r="G54" i="22" s="1"/>
  <c r="B96" i="12"/>
  <c r="G55" i="22" s="1"/>
  <c r="B97" i="12"/>
  <c r="G56" i="22" s="1"/>
  <c r="B98" i="12"/>
  <c r="G57" i="22" s="1"/>
  <c r="B99" i="12"/>
  <c r="G58" i="22" s="1"/>
  <c r="B100" i="12"/>
  <c r="G59" i="22" s="1"/>
  <c r="B101" i="12"/>
  <c r="G60" i="22" s="1"/>
  <c r="B102" i="12"/>
  <c r="G61" i="22" s="1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73" i="12"/>
  <c r="B39" i="12"/>
  <c r="D44" i="22" s="1"/>
  <c r="B40" i="12"/>
  <c r="D39" i="22" s="1"/>
  <c r="B41" i="12"/>
  <c r="D48" i="22" s="1"/>
  <c r="B42" i="12"/>
  <c r="D43" i="22" s="1"/>
  <c r="B43" i="12"/>
  <c r="D41" i="22" s="1"/>
  <c r="B44" i="12"/>
  <c r="D40" i="22" s="1"/>
  <c r="B45" i="12"/>
  <c r="D45" i="22" s="1"/>
  <c r="B46" i="12"/>
  <c r="D46" i="22" s="1"/>
  <c r="B47" i="12"/>
  <c r="D68" i="22" s="1"/>
  <c r="B48" i="12"/>
  <c r="D49" i="22" s="1"/>
  <c r="B49" i="12"/>
  <c r="D50" i="22" s="1"/>
  <c r="B50" i="12"/>
  <c r="D47" i="22" s="1"/>
  <c r="B51" i="12"/>
  <c r="D42" i="22" s="1"/>
  <c r="B52" i="12"/>
  <c r="D64" i="22" s="1"/>
  <c r="B53" i="12"/>
  <c r="D65" i="22" s="1"/>
  <c r="B54" i="12"/>
  <c r="D51" i="22" s="1"/>
  <c r="B55" i="12"/>
  <c r="D66" i="22" s="1"/>
  <c r="B56" i="12"/>
  <c r="D52" i="22" s="1"/>
  <c r="B57" i="12"/>
  <c r="D67" i="22" s="1"/>
  <c r="B58" i="12"/>
  <c r="D53" i="22" s="1"/>
  <c r="B59" i="12"/>
  <c r="D54" i="22" s="1"/>
  <c r="B60" i="12"/>
  <c r="D55" i="22" s="1"/>
  <c r="B61" i="12"/>
  <c r="D56" i="22" s="1"/>
  <c r="B62" i="12"/>
  <c r="D57" i="22" s="1"/>
  <c r="B63" i="12"/>
  <c r="D58" i="22" s="1"/>
  <c r="B64" i="12"/>
  <c r="D59" i="22" s="1"/>
  <c r="B65" i="12"/>
  <c r="D60" i="22" s="1"/>
  <c r="B66" i="12"/>
  <c r="D61" i="22" s="1"/>
  <c r="B67" i="12"/>
  <c r="D62" i="22" s="1"/>
  <c r="B68" i="12"/>
  <c r="D63" i="22" s="1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39" i="12"/>
  <c r="B5" i="12"/>
  <c r="B6" i="12"/>
  <c r="A50" i="22" s="1"/>
  <c r="B7" i="12"/>
  <c r="A49" i="22" s="1"/>
  <c r="B8" i="12"/>
  <c r="A48" i="22" s="1"/>
  <c r="B9" i="12"/>
  <c r="A47" i="22" s="1"/>
  <c r="B10" i="12"/>
  <c r="A46" i="22" s="1"/>
  <c r="B11" i="12"/>
  <c r="A45" i="22" s="1"/>
  <c r="B12" i="12"/>
  <c r="A44" i="22" s="1"/>
  <c r="B13" i="12"/>
  <c r="A43" i="22" s="1"/>
  <c r="B14" i="12"/>
  <c r="A42" i="22" s="1"/>
  <c r="B15" i="12"/>
  <c r="A41" i="22" s="1"/>
  <c r="B16" i="12"/>
  <c r="A40" i="22" s="1"/>
  <c r="B17" i="12"/>
  <c r="A39" i="22" s="1"/>
  <c r="B18" i="12"/>
  <c r="A68" i="22" s="1"/>
  <c r="B19" i="12"/>
  <c r="A65" i="22" s="1"/>
  <c r="B20" i="12"/>
  <c r="A53" i="22" s="1"/>
  <c r="B21" i="12"/>
  <c r="A66" i="22" s="1"/>
  <c r="B22" i="12"/>
  <c r="A52" i="22" s="1"/>
  <c r="B23" i="12"/>
  <c r="A67" i="22" s="1"/>
  <c r="B24" i="12"/>
  <c r="A54" i="22" s="1"/>
  <c r="B25" i="12"/>
  <c r="A55" i="22" s="1"/>
  <c r="B26" i="12"/>
  <c r="A56" i="22" s="1"/>
  <c r="B27" i="12"/>
  <c r="A57" i="22" s="1"/>
  <c r="B28" i="12"/>
  <c r="A58" i="22" s="1"/>
  <c r="B29" i="12"/>
  <c r="A59" i="22" s="1"/>
  <c r="B30" i="12"/>
  <c r="A60" i="22" s="1"/>
  <c r="B31" i="12"/>
  <c r="A61" i="22" s="1"/>
  <c r="B32" i="12"/>
  <c r="A62" i="22" s="1"/>
  <c r="B33" i="12"/>
  <c r="A63" i="22" s="1"/>
  <c r="B34" i="12"/>
  <c r="A64" i="22" s="1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5" i="12"/>
  <c r="B141" i="3"/>
  <c r="M12" i="22" s="1"/>
  <c r="B142" i="3"/>
  <c r="M8" i="22" s="1"/>
  <c r="B143" i="3"/>
  <c r="M6" i="22" s="1"/>
  <c r="B144" i="3"/>
  <c r="M16" i="22" s="1"/>
  <c r="B145" i="3"/>
  <c r="M18" i="22" s="1"/>
  <c r="B146" i="3"/>
  <c r="M7" i="22" s="1"/>
  <c r="B147" i="3"/>
  <c r="M15" i="22" s="1"/>
  <c r="B148" i="3"/>
  <c r="M14" i="22" s="1"/>
  <c r="B149" i="3"/>
  <c r="M13" i="22" s="1"/>
  <c r="B150" i="3"/>
  <c r="M19" i="22" s="1"/>
  <c r="B151" i="3"/>
  <c r="M5" i="22" s="1"/>
  <c r="B152" i="3"/>
  <c r="M17" i="22" s="1"/>
  <c r="B153" i="3"/>
  <c r="M11" i="22" s="1"/>
  <c r="B154" i="3"/>
  <c r="M10" i="22" s="1"/>
  <c r="B155" i="3"/>
  <c r="M9" i="22" s="1"/>
  <c r="B156" i="3"/>
  <c r="M20" i="22" s="1"/>
  <c r="B157" i="3"/>
  <c r="M21" i="22" s="1"/>
  <c r="B158" i="3"/>
  <c r="M22" i="22" s="1"/>
  <c r="B159" i="3"/>
  <c r="M23" i="22" s="1"/>
  <c r="B160" i="3"/>
  <c r="M24" i="22" s="1"/>
  <c r="B161" i="3"/>
  <c r="M25" i="22" s="1"/>
  <c r="B162" i="3"/>
  <c r="M26" i="22" s="1"/>
  <c r="B163" i="3"/>
  <c r="M27" i="22" s="1"/>
  <c r="B164" i="3"/>
  <c r="M28" i="22" s="1"/>
  <c r="B165" i="3"/>
  <c r="M29" i="22" s="1"/>
  <c r="B166" i="3"/>
  <c r="M30" i="22" s="1"/>
  <c r="B167" i="3"/>
  <c r="M31" i="22" s="1"/>
  <c r="B168" i="3"/>
  <c r="M32" i="22" s="1"/>
  <c r="B169" i="3"/>
  <c r="M33" i="22" s="1"/>
  <c r="B170" i="3"/>
  <c r="M34" i="22" s="1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41" i="3"/>
  <c r="B107" i="3"/>
  <c r="J10" i="22" s="1"/>
  <c r="B108" i="3"/>
  <c r="J7" i="22" s="1"/>
  <c r="B109" i="3"/>
  <c r="J6" i="22" s="1"/>
  <c r="B110" i="3"/>
  <c r="J14" i="22" s="1"/>
  <c r="B111" i="3"/>
  <c r="J19" i="22" s="1"/>
  <c r="B112" i="3"/>
  <c r="J11" i="22" s="1"/>
  <c r="B113" i="3"/>
  <c r="J15" i="22" s="1"/>
  <c r="B114" i="3"/>
  <c r="J12" i="22" s="1"/>
  <c r="B115" i="3"/>
  <c r="J13" i="22" s="1"/>
  <c r="B116" i="3"/>
  <c r="J18" i="22" s="1"/>
  <c r="B117" i="3"/>
  <c r="J5" i="22" s="1"/>
  <c r="B118" i="3"/>
  <c r="J16" i="22" s="1"/>
  <c r="B119" i="3"/>
  <c r="J17" i="22" s="1"/>
  <c r="B120" i="3"/>
  <c r="J9" i="22" s="1"/>
  <c r="B121" i="3"/>
  <c r="J8" i="22" s="1"/>
  <c r="B122" i="3"/>
  <c r="J20" i="22" s="1"/>
  <c r="B123" i="3"/>
  <c r="J21" i="22" s="1"/>
  <c r="B124" i="3"/>
  <c r="J22" i="22" s="1"/>
  <c r="B125" i="3"/>
  <c r="J23" i="22" s="1"/>
  <c r="B126" i="3"/>
  <c r="J24" i="22" s="1"/>
  <c r="B127" i="3"/>
  <c r="J25" i="22" s="1"/>
  <c r="B128" i="3"/>
  <c r="J26" i="22" s="1"/>
  <c r="B129" i="3"/>
  <c r="J27" i="22" s="1"/>
  <c r="B130" i="3"/>
  <c r="J28" i="22" s="1"/>
  <c r="B131" i="3"/>
  <c r="J29" i="22" s="1"/>
  <c r="B132" i="3"/>
  <c r="J30" i="22" s="1"/>
  <c r="B133" i="3"/>
  <c r="J31" i="22" s="1"/>
  <c r="B134" i="3"/>
  <c r="J32" i="22" s="1"/>
  <c r="B135" i="3"/>
  <c r="J33" i="22" s="1"/>
  <c r="B136" i="3"/>
  <c r="J34" i="22" s="1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07" i="3"/>
  <c r="B73" i="3"/>
  <c r="G12" i="22" s="1"/>
  <c r="B74" i="3"/>
  <c r="G8" i="22" s="1"/>
  <c r="B75" i="3"/>
  <c r="G9" i="22" s="1"/>
  <c r="B76" i="3"/>
  <c r="G15" i="22" s="1"/>
  <c r="B77" i="3"/>
  <c r="G14" i="22" s="1"/>
  <c r="B78" i="3"/>
  <c r="G6" i="22" s="1"/>
  <c r="B79" i="3"/>
  <c r="G13" i="22" s="1"/>
  <c r="B80" i="3"/>
  <c r="G11" i="22" s="1"/>
  <c r="B81" i="3"/>
  <c r="G17" i="22" s="1"/>
  <c r="B82" i="3"/>
  <c r="G18" i="22" s="1"/>
  <c r="B83" i="3"/>
  <c r="G34" i="22" s="1"/>
  <c r="B84" i="3"/>
  <c r="G16" i="22" s="1"/>
  <c r="B85" i="3"/>
  <c r="G10" i="22" s="1"/>
  <c r="B86" i="3"/>
  <c r="G7" i="22" s="1"/>
  <c r="B87" i="3"/>
  <c r="G5" i="22" s="1"/>
  <c r="B88" i="3"/>
  <c r="G19" i="22" s="1"/>
  <c r="B89" i="3"/>
  <c r="G20" i="22" s="1"/>
  <c r="B90" i="3"/>
  <c r="G21" i="22" s="1"/>
  <c r="B91" i="3"/>
  <c r="G22" i="22" s="1"/>
  <c r="B92" i="3"/>
  <c r="G23" i="22" s="1"/>
  <c r="B93" i="3"/>
  <c r="G24" i="22" s="1"/>
  <c r="B94" i="3"/>
  <c r="G25" i="22" s="1"/>
  <c r="B95" i="3"/>
  <c r="G26" i="22" s="1"/>
  <c r="B96" i="3"/>
  <c r="G27" i="22" s="1"/>
  <c r="B97" i="3"/>
  <c r="G28" i="22" s="1"/>
  <c r="B98" i="3"/>
  <c r="G29" i="22" s="1"/>
  <c r="B99" i="3"/>
  <c r="G30" i="22" s="1"/>
  <c r="B100" i="3"/>
  <c r="G31" i="22" s="1"/>
  <c r="B101" i="3"/>
  <c r="G32" i="22" s="1"/>
  <c r="B102" i="3"/>
  <c r="G33" i="22" s="1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73" i="3"/>
  <c r="B39" i="3"/>
  <c r="D13" i="22" s="1"/>
  <c r="B40" i="3"/>
  <c r="D10" i="22" s="1"/>
  <c r="B41" i="3"/>
  <c r="D7" i="22" s="1"/>
  <c r="B42" i="3"/>
  <c r="D11" i="22" s="1"/>
  <c r="B43" i="3"/>
  <c r="D17" i="22" s="1"/>
  <c r="B44" i="3"/>
  <c r="D8" i="22" s="1"/>
  <c r="B45" i="3"/>
  <c r="D14" i="22" s="1"/>
  <c r="B46" i="3"/>
  <c r="D12" i="22" s="1"/>
  <c r="B47" i="3"/>
  <c r="D16" i="22" s="1"/>
  <c r="B48" i="3"/>
  <c r="D34" i="22" s="1"/>
  <c r="B49" i="3"/>
  <c r="D6" i="22" s="1"/>
  <c r="B50" i="3"/>
  <c r="D15" i="22" s="1"/>
  <c r="B51" i="3"/>
  <c r="D18" i="22" s="1"/>
  <c r="B52" i="3"/>
  <c r="D9" i="22" s="1"/>
  <c r="B53" i="3"/>
  <c r="D5" i="22" s="1"/>
  <c r="B54" i="3"/>
  <c r="D19" i="22" s="1"/>
  <c r="B55" i="3"/>
  <c r="D20" i="22" s="1"/>
  <c r="B56" i="3"/>
  <c r="D21" i="22" s="1"/>
  <c r="B57" i="3"/>
  <c r="D22" i="22" s="1"/>
  <c r="B58" i="3"/>
  <c r="D23" i="22" s="1"/>
  <c r="B59" i="3"/>
  <c r="D24" i="22" s="1"/>
  <c r="B60" i="3"/>
  <c r="D25" i="22" s="1"/>
  <c r="B61" i="3"/>
  <c r="D26" i="22" s="1"/>
  <c r="B62" i="3"/>
  <c r="D27" i="22" s="1"/>
  <c r="B63" i="3"/>
  <c r="D28" i="22" s="1"/>
  <c r="B64" i="3"/>
  <c r="D29" i="22" s="1"/>
  <c r="B65" i="3"/>
  <c r="D30" i="22" s="1"/>
  <c r="B66" i="3"/>
  <c r="D31" i="22" s="1"/>
  <c r="B67" i="3"/>
  <c r="D32" i="22" s="1"/>
  <c r="B68" i="3"/>
  <c r="D33" i="22" s="1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39" i="3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4" i="15"/>
  <c r="I204" i="15" s="1"/>
  <c r="F203" i="15"/>
  <c r="I203" i="15" s="1"/>
  <c r="F202" i="15"/>
  <c r="I202" i="15" s="1"/>
  <c r="F201" i="15"/>
  <c r="I201" i="15" s="1"/>
  <c r="F200" i="15"/>
  <c r="I200" i="15" s="1"/>
  <c r="F199" i="15"/>
  <c r="I199" i="15" s="1"/>
  <c r="F198" i="15"/>
  <c r="I198" i="15" s="1"/>
  <c r="F197" i="15"/>
  <c r="I197" i="15" s="1"/>
  <c r="F196" i="15"/>
  <c r="I196" i="15" s="1"/>
  <c r="F195" i="15"/>
  <c r="I195" i="15" s="1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0" i="15"/>
  <c r="I170" i="15" s="1"/>
  <c r="F169" i="15"/>
  <c r="I169" i="15" s="1"/>
  <c r="F168" i="15"/>
  <c r="I168" i="15" s="1"/>
  <c r="F167" i="15"/>
  <c r="I167" i="15" s="1"/>
  <c r="F166" i="15"/>
  <c r="I166" i="15" s="1"/>
  <c r="F165" i="15"/>
  <c r="I165" i="15" s="1"/>
  <c r="F164" i="15"/>
  <c r="I164" i="15" s="1"/>
  <c r="F163" i="15"/>
  <c r="I163" i="15" s="1"/>
  <c r="F162" i="15"/>
  <c r="I162" i="15" s="1"/>
  <c r="F161" i="15"/>
  <c r="I161" i="15" s="1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36" i="15"/>
  <c r="I136" i="15" s="1"/>
  <c r="F135" i="15"/>
  <c r="I135" i="15" s="1"/>
  <c r="F134" i="15"/>
  <c r="I134" i="15" s="1"/>
  <c r="F133" i="15"/>
  <c r="I133" i="15" s="1"/>
  <c r="F132" i="15"/>
  <c r="I132" i="15" s="1"/>
  <c r="F131" i="15"/>
  <c r="I131" i="15" s="1"/>
  <c r="F130" i="15"/>
  <c r="I130" i="15" s="1"/>
  <c r="F129" i="15"/>
  <c r="I129" i="15" s="1"/>
  <c r="F128" i="15"/>
  <c r="I128" i="15" s="1"/>
  <c r="F127" i="15"/>
  <c r="I127" i="15" s="1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2" i="15"/>
  <c r="F101" i="15"/>
  <c r="F100" i="15"/>
  <c r="F99" i="15"/>
  <c r="F98" i="15"/>
  <c r="F97" i="15"/>
  <c r="F96" i="15"/>
  <c r="I96" i="15" s="1"/>
  <c r="F95" i="15"/>
  <c r="I95" i="15" s="1"/>
  <c r="F94" i="15"/>
  <c r="I94" i="15" s="1"/>
  <c r="F93" i="15"/>
  <c r="I93" i="15" s="1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2" i="15"/>
  <c r="I62" i="15" s="1"/>
  <c r="F61" i="15"/>
  <c r="I61" i="15" s="1"/>
  <c r="F60" i="15"/>
  <c r="I60" i="15" s="1"/>
  <c r="F59" i="15"/>
  <c r="I59" i="15" s="1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5" i="15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4" i="14"/>
  <c r="I204" i="14" s="1"/>
  <c r="F203" i="14"/>
  <c r="I203" i="14" s="1"/>
  <c r="F202" i="14"/>
  <c r="I202" i="14" s="1"/>
  <c r="F201" i="14"/>
  <c r="I201" i="14" s="1"/>
  <c r="F200" i="14"/>
  <c r="I200" i="14" s="1"/>
  <c r="F199" i="14"/>
  <c r="I199" i="14" s="1"/>
  <c r="F198" i="14"/>
  <c r="I198" i="14" s="1"/>
  <c r="F197" i="14"/>
  <c r="I197" i="14" s="1"/>
  <c r="F196" i="14"/>
  <c r="I196" i="14" s="1"/>
  <c r="F195" i="14"/>
  <c r="I195" i="14" s="1"/>
  <c r="F194" i="14"/>
  <c r="I194" i="14" s="1"/>
  <c r="F193" i="14"/>
  <c r="I193" i="14" s="1"/>
  <c r="F192" i="14"/>
  <c r="I192" i="14" s="1"/>
  <c r="F191" i="14"/>
  <c r="I191" i="14" s="1"/>
  <c r="F190" i="14"/>
  <c r="I190" i="14" s="1"/>
  <c r="F189" i="14"/>
  <c r="I189" i="14" s="1"/>
  <c r="F188" i="14"/>
  <c r="I188" i="14" s="1"/>
  <c r="F187" i="14"/>
  <c r="I187" i="14" s="1"/>
  <c r="F186" i="14"/>
  <c r="I186" i="14" s="1"/>
  <c r="F185" i="14"/>
  <c r="I185" i="14" s="1"/>
  <c r="F184" i="14"/>
  <c r="I184" i="14" s="1"/>
  <c r="F183" i="14"/>
  <c r="F182" i="14"/>
  <c r="F181" i="14"/>
  <c r="F180" i="14"/>
  <c r="F179" i="14"/>
  <c r="F178" i="14"/>
  <c r="F177" i="14"/>
  <c r="F176" i="14"/>
  <c r="F175" i="14"/>
  <c r="F170" i="14"/>
  <c r="I170" i="14" s="1"/>
  <c r="F169" i="14"/>
  <c r="I169" i="14" s="1"/>
  <c r="F168" i="14"/>
  <c r="I168" i="14" s="1"/>
  <c r="F167" i="14"/>
  <c r="I167" i="14" s="1"/>
  <c r="F166" i="14"/>
  <c r="I166" i="14" s="1"/>
  <c r="F165" i="14"/>
  <c r="I165" i="14" s="1"/>
  <c r="F164" i="14"/>
  <c r="I164" i="14" s="1"/>
  <c r="F163" i="14"/>
  <c r="I163" i="14" s="1"/>
  <c r="F162" i="14"/>
  <c r="I162" i="14" s="1"/>
  <c r="F161" i="14"/>
  <c r="I161" i="14" s="1"/>
  <c r="F160" i="14"/>
  <c r="I160" i="14" s="1"/>
  <c r="F159" i="14"/>
  <c r="I159" i="14" s="1"/>
  <c r="F158" i="14"/>
  <c r="I158" i="14" s="1"/>
  <c r="F157" i="14"/>
  <c r="I157" i="14" s="1"/>
  <c r="F156" i="14"/>
  <c r="I156" i="14" s="1"/>
  <c r="F155" i="14"/>
  <c r="I155" i="14" s="1"/>
  <c r="F154" i="14"/>
  <c r="I154" i="14" s="1"/>
  <c r="F153" i="14"/>
  <c r="I153" i="14" s="1"/>
  <c r="F152" i="14"/>
  <c r="I152" i="14" s="1"/>
  <c r="F151" i="14"/>
  <c r="I151" i="14" s="1"/>
  <c r="F150" i="14"/>
  <c r="I150" i="14" s="1"/>
  <c r="F149" i="14"/>
  <c r="F148" i="14"/>
  <c r="F147" i="14"/>
  <c r="F146" i="14"/>
  <c r="F145" i="14"/>
  <c r="F144" i="14"/>
  <c r="F143" i="14"/>
  <c r="F142" i="14"/>
  <c r="F141" i="14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H113" i="14"/>
  <c r="H136" i="22" s="1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68" i="14"/>
  <c r="I68" i="14" s="1"/>
  <c r="F67" i="14"/>
  <c r="I67" i="14" s="1"/>
  <c r="F66" i="14"/>
  <c r="I66" i="14" s="1"/>
  <c r="F65" i="14"/>
  <c r="I65" i="14" s="1"/>
  <c r="F64" i="14"/>
  <c r="I64" i="14" s="1"/>
  <c r="F63" i="14"/>
  <c r="I63" i="14" s="1"/>
  <c r="F62" i="14"/>
  <c r="I62" i="14" s="1"/>
  <c r="F61" i="14"/>
  <c r="I61" i="14" s="1"/>
  <c r="F60" i="14"/>
  <c r="I60" i="14" s="1"/>
  <c r="F59" i="14"/>
  <c r="I59" i="14" s="1"/>
  <c r="F58" i="14"/>
  <c r="I58" i="14" s="1"/>
  <c r="F57" i="14"/>
  <c r="I57" i="14" s="1"/>
  <c r="F56" i="14"/>
  <c r="I56" i="14" s="1"/>
  <c r="F55" i="14"/>
  <c r="I55" i="14" s="1"/>
  <c r="F54" i="14"/>
  <c r="I54" i="14" s="1"/>
  <c r="F53" i="14"/>
  <c r="I53" i="14" s="1"/>
  <c r="F52" i="14"/>
  <c r="I52" i="14" s="1"/>
  <c r="F51" i="14"/>
  <c r="I51" i="14" s="1"/>
  <c r="F50" i="14"/>
  <c r="I50" i="14" s="1"/>
  <c r="F49" i="14"/>
  <c r="I49" i="14" s="1"/>
  <c r="F48" i="14"/>
  <c r="F47" i="14"/>
  <c r="F46" i="14"/>
  <c r="F45" i="14"/>
  <c r="F44" i="14"/>
  <c r="F43" i="14"/>
  <c r="F42" i="14"/>
  <c r="F41" i="14"/>
  <c r="F40" i="14"/>
  <c r="F39" i="14"/>
  <c r="K167" i="7"/>
  <c r="K165" i="7"/>
  <c r="K159" i="7"/>
  <c r="K157" i="7"/>
  <c r="K151" i="7"/>
  <c r="K149" i="7"/>
  <c r="F5" i="14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4" i="13"/>
  <c r="I204" i="13" s="1"/>
  <c r="F203" i="13"/>
  <c r="I203" i="13" s="1"/>
  <c r="F202" i="13"/>
  <c r="I202" i="13" s="1"/>
  <c r="F201" i="13"/>
  <c r="I201" i="13" s="1"/>
  <c r="F200" i="13"/>
  <c r="I200" i="13" s="1"/>
  <c r="F199" i="13"/>
  <c r="I199" i="13" s="1"/>
  <c r="F198" i="13"/>
  <c r="I198" i="13" s="1"/>
  <c r="F197" i="13"/>
  <c r="I197" i="13" s="1"/>
  <c r="F196" i="13"/>
  <c r="I196" i="13" s="1"/>
  <c r="F195" i="13"/>
  <c r="I195" i="13" s="1"/>
  <c r="F194" i="13"/>
  <c r="I194" i="13" s="1"/>
  <c r="F193" i="13"/>
  <c r="I193" i="13" s="1"/>
  <c r="F192" i="13"/>
  <c r="I192" i="13" s="1"/>
  <c r="F191" i="13"/>
  <c r="I191" i="13" s="1"/>
  <c r="F190" i="13"/>
  <c r="I190" i="13" s="1"/>
  <c r="F189" i="13"/>
  <c r="I189" i="13" s="1"/>
  <c r="F188" i="13"/>
  <c r="I188" i="13" s="1"/>
  <c r="F187" i="13"/>
  <c r="I187" i="13" s="1"/>
  <c r="F186" i="13"/>
  <c r="I186" i="13" s="1"/>
  <c r="F185" i="13"/>
  <c r="F184" i="13"/>
  <c r="F183" i="13"/>
  <c r="F182" i="13"/>
  <c r="F181" i="13"/>
  <c r="F180" i="13"/>
  <c r="F179" i="13"/>
  <c r="F178" i="13"/>
  <c r="F177" i="13"/>
  <c r="F176" i="13"/>
  <c r="F175" i="13"/>
  <c r="F170" i="13"/>
  <c r="I170" i="13" s="1"/>
  <c r="F169" i="13"/>
  <c r="I169" i="13" s="1"/>
  <c r="F168" i="13"/>
  <c r="I168" i="13" s="1"/>
  <c r="F167" i="13"/>
  <c r="I167" i="13" s="1"/>
  <c r="F166" i="13"/>
  <c r="I166" i="13" s="1"/>
  <c r="F165" i="13"/>
  <c r="I165" i="13" s="1"/>
  <c r="F164" i="13"/>
  <c r="I164" i="13" s="1"/>
  <c r="F163" i="13"/>
  <c r="I163" i="13" s="1"/>
  <c r="F162" i="13"/>
  <c r="I162" i="13" s="1"/>
  <c r="F161" i="13"/>
  <c r="I161" i="13" s="1"/>
  <c r="F160" i="13"/>
  <c r="I160" i="13" s="1"/>
  <c r="F159" i="13"/>
  <c r="I159" i="13" s="1"/>
  <c r="F158" i="13"/>
  <c r="I158" i="13" s="1"/>
  <c r="F157" i="13"/>
  <c r="I157" i="13" s="1"/>
  <c r="F156" i="13"/>
  <c r="I156" i="13" s="1"/>
  <c r="F155" i="13"/>
  <c r="I155" i="13" s="1"/>
  <c r="F154" i="13"/>
  <c r="I154" i="13" s="1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H108" i="13"/>
  <c r="G102" i="7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I88" i="13" s="1"/>
  <c r="F87" i="13"/>
  <c r="I87" i="13" s="1"/>
  <c r="F86" i="13"/>
  <c r="I86" i="13" s="1"/>
  <c r="F85" i="13"/>
  <c r="I85" i="13" s="1"/>
  <c r="F84" i="13"/>
  <c r="F83" i="13"/>
  <c r="F82" i="13"/>
  <c r="F81" i="13"/>
  <c r="F80" i="13"/>
  <c r="F79" i="13"/>
  <c r="F78" i="13"/>
  <c r="F77" i="13"/>
  <c r="F76" i="13"/>
  <c r="F75" i="13"/>
  <c r="F74" i="13"/>
  <c r="F73" i="13"/>
  <c r="F68" i="13"/>
  <c r="I68" i="13" s="1"/>
  <c r="F67" i="13"/>
  <c r="I67" i="13" s="1"/>
  <c r="F66" i="13"/>
  <c r="I66" i="13" s="1"/>
  <c r="F65" i="13"/>
  <c r="I65" i="13" s="1"/>
  <c r="F64" i="13"/>
  <c r="I64" i="13" s="1"/>
  <c r="F63" i="13"/>
  <c r="I63" i="13" s="1"/>
  <c r="F62" i="13"/>
  <c r="I62" i="13" s="1"/>
  <c r="F61" i="13"/>
  <c r="I61" i="13" s="1"/>
  <c r="F60" i="13"/>
  <c r="I60" i="13" s="1"/>
  <c r="F59" i="13"/>
  <c r="I59" i="13" s="1"/>
  <c r="F58" i="13"/>
  <c r="I58" i="13" s="1"/>
  <c r="F57" i="13"/>
  <c r="I57" i="13" s="1"/>
  <c r="F56" i="13"/>
  <c r="I56" i="13" s="1"/>
  <c r="F55" i="13"/>
  <c r="I55" i="13" s="1"/>
  <c r="F54" i="13"/>
  <c r="I54" i="13" s="1"/>
  <c r="F53" i="13"/>
  <c r="I53" i="13" s="1"/>
  <c r="F52" i="13"/>
  <c r="I52" i="13" s="1"/>
  <c r="F51" i="13"/>
  <c r="I51" i="13" s="1"/>
  <c r="F50" i="13"/>
  <c r="F49" i="13"/>
  <c r="F48" i="13"/>
  <c r="F47" i="13"/>
  <c r="F46" i="13"/>
  <c r="F45" i="13"/>
  <c r="F44" i="13"/>
  <c r="F43" i="13"/>
  <c r="F42" i="13"/>
  <c r="F41" i="13"/>
  <c r="F40" i="13"/>
  <c r="F39" i="13"/>
  <c r="F5" i="13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4" i="12"/>
  <c r="I204" i="12" s="1"/>
  <c r="F203" i="12"/>
  <c r="I203" i="12" s="1"/>
  <c r="F202" i="12"/>
  <c r="I202" i="12" s="1"/>
  <c r="F201" i="12"/>
  <c r="I201" i="12" s="1"/>
  <c r="F200" i="12"/>
  <c r="I200" i="12" s="1"/>
  <c r="F199" i="12"/>
  <c r="I199" i="12" s="1"/>
  <c r="F198" i="12"/>
  <c r="I198" i="12" s="1"/>
  <c r="F197" i="12"/>
  <c r="I197" i="12" s="1"/>
  <c r="F196" i="12"/>
  <c r="I196" i="12" s="1"/>
  <c r="F195" i="12"/>
  <c r="I195" i="12" s="1"/>
  <c r="F194" i="12"/>
  <c r="I194" i="12" s="1"/>
  <c r="F193" i="12"/>
  <c r="I193" i="12" s="1"/>
  <c r="F192" i="12"/>
  <c r="I192" i="12" s="1"/>
  <c r="F191" i="12"/>
  <c r="I191" i="12" s="1"/>
  <c r="F190" i="12"/>
  <c r="F189" i="12"/>
  <c r="I189" i="12" s="1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0" i="12"/>
  <c r="I170" i="12" s="1"/>
  <c r="F169" i="12"/>
  <c r="I169" i="12" s="1"/>
  <c r="F168" i="12"/>
  <c r="I168" i="12" s="1"/>
  <c r="F167" i="12"/>
  <c r="I167" i="12" s="1"/>
  <c r="F166" i="12"/>
  <c r="I166" i="12" s="1"/>
  <c r="F165" i="12"/>
  <c r="I165" i="12" s="1"/>
  <c r="F164" i="12"/>
  <c r="I164" i="12" s="1"/>
  <c r="F163" i="12"/>
  <c r="I163" i="12" s="1"/>
  <c r="F162" i="12"/>
  <c r="I162" i="12" s="1"/>
  <c r="F161" i="12"/>
  <c r="I161" i="12" s="1"/>
  <c r="F160" i="12"/>
  <c r="I160" i="12" s="1"/>
  <c r="F159" i="12"/>
  <c r="I159" i="12" s="1"/>
  <c r="F158" i="12"/>
  <c r="F157" i="12"/>
  <c r="I157" i="12" s="1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K68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H115" i="12"/>
  <c r="I68" i="7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68" i="12"/>
  <c r="I68" i="12" s="1"/>
  <c r="F67" i="12"/>
  <c r="I67" i="12" s="1"/>
  <c r="F66" i="12"/>
  <c r="I66" i="12" s="1"/>
  <c r="F65" i="12"/>
  <c r="I65" i="12" s="1"/>
  <c r="F64" i="12"/>
  <c r="I64" i="12" s="1"/>
  <c r="F63" i="12"/>
  <c r="I63" i="12" s="1"/>
  <c r="F62" i="12"/>
  <c r="I62" i="12" s="1"/>
  <c r="F61" i="12"/>
  <c r="I61" i="12" s="1"/>
  <c r="F60" i="12"/>
  <c r="I60" i="12" s="1"/>
  <c r="F59" i="12"/>
  <c r="I59" i="12" s="1"/>
  <c r="F58" i="12"/>
  <c r="I58" i="12" s="1"/>
  <c r="F57" i="12"/>
  <c r="I57" i="12" s="1"/>
  <c r="F56" i="12"/>
  <c r="F55" i="12"/>
  <c r="I55" i="12" s="1"/>
  <c r="F54" i="12"/>
  <c r="F53" i="12"/>
  <c r="I53" i="12" s="1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I158" i="3" s="1"/>
  <c r="F159" i="3"/>
  <c r="I159" i="3" s="1"/>
  <c r="F160" i="3"/>
  <c r="I160" i="3" s="1"/>
  <c r="F161" i="3"/>
  <c r="I161" i="3" s="1"/>
  <c r="F162" i="3"/>
  <c r="I162" i="3" s="1"/>
  <c r="F163" i="3"/>
  <c r="I163" i="3" s="1"/>
  <c r="F164" i="3"/>
  <c r="I164" i="3" s="1"/>
  <c r="F165" i="3"/>
  <c r="I165" i="3" s="1"/>
  <c r="F166" i="3"/>
  <c r="I166" i="3" s="1"/>
  <c r="F167" i="3"/>
  <c r="I167" i="3" s="1"/>
  <c r="F168" i="3"/>
  <c r="I168" i="3" s="1"/>
  <c r="F169" i="3"/>
  <c r="I169" i="3" s="1"/>
  <c r="F170" i="3"/>
  <c r="I170" i="3" s="1"/>
  <c r="F141" i="3"/>
  <c r="F136" i="3"/>
  <c r="I136" i="3" s="1"/>
  <c r="F116" i="3"/>
  <c r="F117" i="3"/>
  <c r="F118" i="3"/>
  <c r="F119" i="3"/>
  <c r="F120" i="3"/>
  <c r="F121" i="3"/>
  <c r="F122" i="3"/>
  <c r="F123" i="3"/>
  <c r="F124" i="3"/>
  <c r="I124" i="3" s="1"/>
  <c r="F125" i="3"/>
  <c r="I125" i="3" s="1"/>
  <c r="F126" i="3"/>
  <c r="I126" i="3" s="1"/>
  <c r="F127" i="3"/>
  <c r="I127" i="3" s="1"/>
  <c r="F128" i="3"/>
  <c r="I128" i="3" s="1"/>
  <c r="F129" i="3"/>
  <c r="I129" i="3" s="1"/>
  <c r="F130" i="3"/>
  <c r="I130" i="3" s="1"/>
  <c r="F131" i="3"/>
  <c r="I131" i="3" s="1"/>
  <c r="F132" i="3"/>
  <c r="I132" i="3" s="1"/>
  <c r="F133" i="3"/>
  <c r="I133" i="3" s="1"/>
  <c r="F134" i="3"/>
  <c r="I134" i="3" s="1"/>
  <c r="F135" i="3"/>
  <c r="I135" i="3" s="1"/>
  <c r="F102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73" i="3"/>
  <c r="F68" i="3"/>
  <c r="I68" i="3" s="1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I56" i="3" s="1"/>
  <c r="F57" i="3"/>
  <c r="I57" i="3" s="1"/>
  <c r="F58" i="3"/>
  <c r="I58" i="3" s="1"/>
  <c r="F59" i="3"/>
  <c r="I59" i="3" s="1"/>
  <c r="F60" i="3"/>
  <c r="I60" i="3" s="1"/>
  <c r="F61" i="3"/>
  <c r="I61" i="3" s="1"/>
  <c r="F62" i="3"/>
  <c r="I62" i="3" s="1"/>
  <c r="F63" i="3"/>
  <c r="I63" i="3" s="1"/>
  <c r="F64" i="3"/>
  <c r="I64" i="3" s="1"/>
  <c r="F65" i="3"/>
  <c r="I65" i="3" s="1"/>
  <c r="F66" i="3"/>
  <c r="I66" i="3" s="1"/>
  <c r="F67" i="3"/>
  <c r="I67" i="3" s="1"/>
  <c r="F39" i="3"/>
  <c r="F34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I25" i="3" s="1"/>
  <c r="F26" i="3"/>
  <c r="F27" i="3"/>
  <c r="F28" i="3"/>
  <c r="F29" i="3"/>
  <c r="F30" i="3"/>
  <c r="F31" i="3"/>
  <c r="F32" i="3"/>
  <c r="F33" i="3"/>
  <c r="F5" i="3"/>
  <c r="B6" i="3"/>
  <c r="A7" i="22" s="1"/>
  <c r="B7" i="3"/>
  <c r="A8" i="22" s="1"/>
  <c r="B8" i="3"/>
  <c r="A9" i="22" s="1"/>
  <c r="B9" i="3"/>
  <c r="A10" i="22" s="1"/>
  <c r="B10" i="3"/>
  <c r="A5" i="22" s="1"/>
  <c r="B11" i="3"/>
  <c r="A11" i="22" s="1"/>
  <c r="B12" i="3"/>
  <c r="A12" i="22" s="1"/>
  <c r="B13" i="3"/>
  <c r="A13" i="22" s="1"/>
  <c r="B14" i="3"/>
  <c r="A14" i="22" s="1"/>
  <c r="B15" i="3"/>
  <c r="A15" i="22" s="1"/>
  <c r="B16" i="3"/>
  <c r="A16" i="22" s="1"/>
  <c r="B17" i="3"/>
  <c r="A17" i="22" s="1"/>
  <c r="B18" i="3"/>
  <c r="A18" i="22" s="1"/>
  <c r="B19" i="3"/>
  <c r="A19" i="22" s="1"/>
  <c r="B20" i="3"/>
  <c r="A20" i="22" s="1"/>
  <c r="B21" i="3"/>
  <c r="A21" i="22" s="1"/>
  <c r="B22" i="3"/>
  <c r="A22" i="22" s="1"/>
  <c r="B23" i="3"/>
  <c r="A23" i="22" s="1"/>
  <c r="B24" i="3"/>
  <c r="A24" i="22" s="1"/>
  <c r="B25" i="3"/>
  <c r="A25" i="22" s="1"/>
  <c r="B26" i="3"/>
  <c r="A26" i="22" s="1"/>
  <c r="B27" i="3"/>
  <c r="A27" i="22" s="1"/>
  <c r="B28" i="3"/>
  <c r="A28" i="22" s="1"/>
  <c r="B29" i="3"/>
  <c r="A29" i="22" s="1"/>
  <c r="B30" i="3"/>
  <c r="A30" i="22" s="1"/>
  <c r="B31" i="3"/>
  <c r="A31" i="22" s="1"/>
  <c r="B32" i="3"/>
  <c r="A32" i="22" s="1"/>
  <c r="B33" i="3"/>
  <c r="A33" i="22" s="1"/>
  <c r="B34" i="3"/>
  <c r="A34" i="22" s="1"/>
  <c r="B5" i="3"/>
  <c r="A6" i="22" s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5" i="3"/>
  <c r="B18" i="23" s="1"/>
  <c r="I26" i="15" l="1"/>
  <c r="AB9" i="23"/>
  <c r="K68" i="22"/>
  <c r="I115" i="12"/>
  <c r="I265" i="15"/>
  <c r="I266" i="15"/>
  <c r="I267" i="15"/>
  <c r="I305" i="15"/>
  <c r="I306" i="15"/>
  <c r="I307" i="15"/>
  <c r="I341" i="15"/>
  <c r="I343" i="15"/>
  <c r="I342" i="15"/>
  <c r="I272" i="17"/>
  <c r="I274" i="17"/>
  <c r="I273" i="17"/>
  <c r="I308" i="17"/>
  <c r="I310" i="17"/>
  <c r="I309" i="17"/>
  <c r="I344" i="17"/>
  <c r="I346" i="17"/>
  <c r="I345" i="17"/>
  <c r="Y18" i="23"/>
  <c r="Z18" i="23"/>
  <c r="I261" i="15"/>
  <c r="I262" i="15"/>
  <c r="I263" i="15"/>
  <c r="I273" i="15"/>
  <c r="I275" i="15"/>
  <c r="I274" i="15"/>
  <c r="I309" i="15"/>
  <c r="I311" i="15"/>
  <c r="I310" i="15"/>
  <c r="I345" i="15"/>
  <c r="I347" i="15"/>
  <c r="I346" i="15"/>
  <c r="I260" i="17"/>
  <c r="I262" i="17"/>
  <c r="I261" i="17"/>
  <c r="I296" i="17"/>
  <c r="I297" i="17"/>
  <c r="I298" i="17"/>
  <c r="I332" i="17"/>
  <c r="I334" i="17"/>
  <c r="I333" i="17"/>
  <c r="AO18" i="23"/>
  <c r="I18" i="23"/>
  <c r="J18" i="23"/>
  <c r="K18" i="23"/>
  <c r="L18" i="23"/>
  <c r="I297" i="15"/>
  <c r="I298" i="15"/>
  <c r="I299" i="15"/>
  <c r="I333" i="15"/>
  <c r="I335" i="15"/>
  <c r="I334" i="15"/>
  <c r="I264" i="17"/>
  <c r="I265" i="17"/>
  <c r="I266" i="17"/>
  <c r="I300" i="17"/>
  <c r="I302" i="17"/>
  <c r="I301" i="17"/>
  <c r="I336" i="17"/>
  <c r="I338" i="17"/>
  <c r="I337" i="17"/>
  <c r="AE8" i="23"/>
  <c r="I269" i="15"/>
  <c r="I271" i="15"/>
  <c r="I270" i="15"/>
  <c r="I301" i="15"/>
  <c r="I302" i="15"/>
  <c r="I303" i="15"/>
  <c r="I337" i="15"/>
  <c r="I339" i="15"/>
  <c r="I338" i="15"/>
  <c r="I268" i="17"/>
  <c r="I270" i="17"/>
  <c r="I269" i="17"/>
  <c r="I304" i="17"/>
  <c r="I306" i="17"/>
  <c r="I305" i="17"/>
  <c r="I340" i="17"/>
  <c r="I342" i="17"/>
  <c r="I341" i="17"/>
  <c r="C18" i="23"/>
  <c r="D18" i="23"/>
  <c r="E18" i="23"/>
  <c r="F18" i="23"/>
  <c r="G18" i="23"/>
  <c r="H18" i="23"/>
  <c r="V18" i="23"/>
  <c r="W18" i="23"/>
  <c r="X18" i="23"/>
  <c r="AD17" i="23"/>
  <c r="AM15" i="23"/>
  <c r="AM18" i="23"/>
  <c r="AN15" i="23"/>
  <c r="AN18" i="23"/>
  <c r="AP15" i="23"/>
  <c r="AP18" i="23"/>
  <c r="AQ15" i="23"/>
  <c r="AQ18" i="23"/>
  <c r="I293" i="15"/>
  <c r="I295" i="15"/>
  <c r="I294" i="15"/>
  <c r="I329" i="15"/>
  <c r="I330" i="15"/>
  <c r="I331" i="15"/>
  <c r="I329" i="17"/>
  <c r="I328" i="17"/>
  <c r="I330" i="17"/>
  <c r="I256" i="17"/>
  <c r="I258" i="17"/>
  <c r="I257" i="17"/>
  <c r="I292" i="17"/>
  <c r="I294" i="17"/>
  <c r="I293" i="17"/>
  <c r="C16" i="23"/>
  <c r="C17" i="23"/>
  <c r="D16" i="23"/>
  <c r="D17" i="23"/>
  <c r="E16" i="23"/>
  <c r="E17" i="23"/>
  <c r="F17" i="23"/>
  <c r="F16" i="23"/>
  <c r="B17" i="23"/>
  <c r="B16" i="23"/>
  <c r="G17" i="23"/>
  <c r="G16" i="23"/>
  <c r="H16" i="23"/>
  <c r="H17" i="23"/>
  <c r="O16" i="23"/>
  <c r="O17" i="23"/>
  <c r="P17" i="23"/>
  <c r="P16" i="23"/>
  <c r="Q5" i="23"/>
  <c r="Q16" i="23"/>
  <c r="Q6" i="23"/>
  <c r="Q13" i="23"/>
  <c r="Q17" i="23"/>
  <c r="Q8" i="23"/>
  <c r="Q19" i="23"/>
  <c r="Q9" i="23"/>
  <c r="Q15" i="23"/>
  <c r="Q4" i="23"/>
  <c r="R16" i="23"/>
  <c r="R17" i="23"/>
  <c r="S16" i="23"/>
  <c r="S17" i="23"/>
  <c r="AF17" i="23"/>
  <c r="AC17" i="23"/>
  <c r="AG3" i="23"/>
  <c r="AG17" i="23"/>
  <c r="V16" i="23"/>
  <c r="V17" i="23"/>
  <c r="W16" i="23"/>
  <c r="W17" i="23"/>
  <c r="X4" i="23"/>
  <c r="X10" i="23"/>
  <c r="X16" i="23"/>
  <c r="X5" i="23"/>
  <c r="X17" i="23"/>
  <c r="X6" i="23"/>
  <c r="X13" i="23"/>
  <c r="X19" i="23"/>
  <c r="X15" i="23"/>
  <c r="X3" i="23"/>
  <c r="X8" i="23"/>
  <c r="Y16" i="23"/>
  <c r="Y17" i="23"/>
  <c r="Z17" i="23"/>
  <c r="Z16" i="23"/>
  <c r="AO5" i="23"/>
  <c r="AO19" i="23"/>
  <c r="AO12" i="23"/>
  <c r="AO3" i="23"/>
  <c r="AO13" i="23"/>
  <c r="AO15" i="23"/>
  <c r="I16" i="23"/>
  <c r="I17" i="23"/>
  <c r="J16" i="23"/>
  <c r="J6" i="23"/>
  <c r="J5" i="23"/>
  <c r="J17" i="23"/>
  <c r="J13" i="23"/>
  <c r="J8" i="23"/>
  <c r="J15" i="23"/>
  <c r="J19" i="23"/>
  <c r="J4" i="23"/>
  <c r="K16" i="23"/>
  <c r="K17" i="23"/>
  <c r="L17" i="23"/>
  <c r="L16" i="23"/>
  <c r="AE13" i="23"/>
  <c r="AE10" i="23"/>
  <c r="AE15" i="23"/>
  <c r="AE5" i="23"/>
  <c r="AE17" i="23"/>
  <c r="AE12" i="23"/>
  <c r="AE3" i="23"/>
  <c r="J10" i="23"/>
  <c r="K248" i="22"/>
  <c r="E247" i="22"/>
  <c r="H248" i="22"/>
  <c r="H247" i="22"/>
  <c r="E248" i="22"/>
  <c r="AO8" i="23"/>
  <c r="AL17" i="23"/>
  <c r="AM17" i="23"/>
  <c r="AN17" i="23"/>
  <c r="I24" i="17"/>
  <c r="AX173" i="26" s="1"/>
  <c r="AX172" i="26"/>
  <c r="I22" i="17"/>
  <c r="AX171" i="26" s="1"/>
  <c r="AX170" i="26"/>
  <c r="H141" i="3"/>
  <c r="N12" i="22" s="1"/>
  <c r="I15" i="23"/>
  <c r="K15" i="23"/>
  <c r="L15" i="23"/>
  <c r="AB13" i="23"/>
  <c r="H5" i="14"/>
  <c r="I5" i="14" s="1"/>
  <c r="I6" i="14" s="1"/>
  <c r="H9" i="14"/>
  <c r="I9" i="14" s="1"/>
  <c r="U14" i="23" s="1"/>
  <c r="H7" i="14"/>
  <c r="H5" i="13"/>
  <c r="I5" i="13" s="1"/>
  <c r="H11" i="13"/>
  <c r="H9" i="13"/>
  <c r="H7" i="13"/>
  <c r="H13" i="13"/>
  <c r="I108" i="13"/>
  <c r="Q3" i="23" s="1"/>
  <c r="H78" i="22"/>
  <c r="H175" i="12"/>
  <c r="Q44" i="22" s="1"/>
  <c r="G81" i="22"/>
  <c r="J78" i="22"/>
  <c r="M79" i="22"/>
  <c r="D15" i="23"/>
  <c r="G15" i="23"/>
  <c r="O15" i="23"/>
  <c r="G207" i="22"/>
  <c r="J199" i="22"/>
  <c r="M195" i="22"/>
  <c r="J45" i="22"/>
  <c r="M44" i="22"/>
  <c r="P44" i="22"/>
  <c r="V15" i="23"/>
  <c r="W15" i="23"/>
  <c r="Y15" i="23"/>
  <c r="Z15" i="23"/>
  <c r="A51" i="22"/>
  <c r="B15" i="23"/>
  <c r="C15" i="23"/>
  <c r="E15" i="23"/>
  <c r="F15" i="23"/>
  <c r="H15" i="23"/>
  <c r="P15" i="23"/>
  <c r="R15" i="23"/>
  <c r="S15" i="23"/>
  <c r="G112" i="22"/>
  <c r="J111" i="22"/>
  <c r="M109" i="22"/>
  <c r="H271" i="17"/>
  <c r="C307" i="7" s="1"/>
  <c r="N286" i="22" s="1"/>
  <c r="H323" i="17"/>
  <c r="T287" i="7" s="1"/>
  <c r="N304" i="22" s="1"/>
  <c r="H259" i="17"/>
  <c r="C295" i="7" s="1"/>
  <c r="N287" i="22" s="1"/>
  <c r="D295" i="7"/>
  <c r="H307" i="17"/>
  <c r="L307" i="7" s="1"/>
  <c r="N298" i="22" s="1"/>
  <c r="S307" i="7"/>
  <c r="H343" i="17"/>
  <c r="T307" i="7" s="1"/>
  <c r="N309" i="22" s="1"/>
  <c r="K303" i="7"/>
  <c r="H303" i="17"/>
  <c r="L303" i="7" s="1"/>
  <c r="N297" i="22" s="1"/>
  <c r="D299" i="7"/>
  <c r="H263" i="17"/>
  <c r="C299" i="7" s="1"/>
  <c r="N284" i="22" s="1"/>
  <c r="H295" i="17"/>
  <c r="L295" i="7" s="1"/>
  <c r="N295" i="22" s="1"/>
  <c r="K295" i="7"/>
  <c r="S303" i="7"/>
  <c r="H339" i="17"/>
  <c r="T303" i="7" s="1"/>
  <c r="N308" i="22" s="1"/>
  <c r="H267" i="17"/>
  <c r="C303" i="7" s="1"/>
  <c r="N285" i="22" s="1"/>
  <c r="K299" i="7"/>
  <c r="H299" i="17"/>
  <c r="L299" i="7" s="1"/>
  <c r="N296" i="22" s="1"/>
  <c r="H335" i="17"/>
  <c r="T299" i="7" s="1"/>
  <c r="N307" i="22" s="1"/>
  <c r="H272" i="15"/>
  <c r="C271" i="7" s="1"/>
  <c r="N252" i="22" s="1"/>
  <c r="H260" i="15"/>
  <c r="C259" i="7" s="1"/>
  <c r="N253" i="22" s="1"/>
  <c r="D259" i="7"/>
  <c r="H304" i="15"/>
  <c r="L267" i="7" s="1"/>
  <c r="N264" i="22" s="1"/>
  <c r="H336" i="15"/>
  <c r="T263" i="7" s="1"/>
  <c r="N274" i="22" s="1"/>
  <c r="S263" i="7"/>
  <c r="H340" i="15"/>
  <c r="T267" i="7" s="1"/>
  <c r="N275" i="22" s="1"/>
  <c r="S267" i="7"/>
  <c r="D267" i="7"/>
  <c r="H268" i="15"/>
  <c r="C267" i="7" s="1"/>
  <c r="N251" i="22" s="1"/>
  <c r="H300" i="15"/>
  <c r="L263" i="7" s="1"/>
  <c r="N263" i="22" s="1"/>
  <c r="K271" i="7"/>
  <c r="H308" i="15"/>
  <c r="L271" i="7" s="1"/>
  <c r="N265" i="22" s="1"/>
  <c r="S271" i="7"/>
  <c r="H344" i="15"/>
  <c r="T271" i="7" s="1"/>
  <c r="N276" i="22" s="1"/>
  <c r="A171" i="22"/>
  <c r="G172" i="22"/>
  <c r="M171" i="22"/>
  <c r="D170" i="22"/>
  <c r="J170" i="22"/>
  <c r="H39" i="15"/>
  <c r="H39" i="17"/>
  <c r="H39" i="13"/>
  <c r="B80" i="22" s="1"/>
  <c r="H39" i="14"/>
  <c r="H43" i="12"/>
  <c r="E41" i="22" s="1"/>
  <c r="H40" i="12"/>
  <c r="E39" i="22" s="1"/>
  <c r="H42" i="12"/>
  <c r="E43" i="22" s="1"/>
  <c r="H44" i="12"/>
  <c r="E40" i="22" s="1"/>
  <c r="H50" i="12"/>
  <c r="E47" i="22" s="1"/>
  <c r="H51" i="12"/>
  <c r="E42" i="22" s="1"/>
  <c r="H39" i="12"/>
  <c r="H45" i="12"/>
  <c r="E45" i="22" s="1"/>
  <c r="H51" i="3"/>
  <c r="E18" i="22" s="1"/>
  <c r="H49" i="3"/>
  <c r="E6" i="22" s="1"/>
  <c r="H54" i="3"/>
  <c r="E19" i="22" s="1"/>
  <c r="H47" i="3"/>
  <c r="E16" i="22" s="1"/>
  <c r="H52" i="3"/>
  <c r="E9" i="22" s="1"/>
  <c r="H39" i="3"/>
  <c r="E13" i="22" s="1"/>
  <c r="H48" i="3"/>
  <c r="E34" i="22" s="1"/>
  <c r="H53" i="3"/>
  <c r="E5" i="22" s="1"/>
  <c r="H50" i="3"/>
  <c r="E15" i="22" s="1"/>
  <c r="H46" i="14"/>
  <c r="H141" i="15"/>
  <c r="H153" i="15"/>
  <c r="K172" i="22" s="1"/>
  <c r="I158" i="17"/>
  <c r="AP17" i="23" s="1"/>
  <c r="H141" i="17"/>
  <c r="H153" i="17"/>
  <c r="K197" i="22" s="1"/>
  <c r="H141" i="13"/>
  <c r="I153" i="13"/>
  <c r="H152" i="13"/>
  <c r="K101" i="22" s="1"/>
  <c r="H141" i="14"/>
  <c r="I149" i="14"/>
  <c r="H148" i="14"/>
  <c r="H146" i="14"/>
  <c r="I146" i="14" s="1"/>
  <c r="H147" i="14"/>
  <c r="I155" i="12"/>
  <c r="M53" i="7" s="1"/>
  <c r="H141" i="12"/>
  <c r="H149" i="12"/>
  <c r="I149" i="12" s="1"/>
  <c r="H153" i="12"/>
  <c r="N41" i="22" s="1"/>
  <c r="H152" i="12"/>
  <c r="H154" i="12"/>
  <c r="H149" i="3"/>
  <c r="N13" i="22" s="1"/>
  <c r="H154" i="3"/>
  <c r="N10" i="22" s="1"/>
  <c r="H155" i="3"/>
  <c r="N9" i="22" s="1"/>
  <c r="H152" i="3"/>
  <c r="N17" i="22" s="1"/>
  <c r="H153" i="3"/>
  <c r="N11" i="22" s="1"/>
  <c r="H156" i="3"/>
  <c r="N20" i="22" s="1"/>
  <c r="H150" i="3"/>
  <c r="N19" i="22" s="1"/>
  <c r="H151" i="3"/>
  <c r="N5" i="22" s="1"/>
  <c r="H175" i="15"/>
  <c r="H183" i="15"/>
  <c r="I183" i="15" s="1"/>
  <c r="H189" i="15"/>
  <c r="N161" i="22" s="1"/>
  <c r="H190" i="15"/>
  <c r="I192" i="17"/>
  <c r="AQ17" i="23" s="1"/>
  <c r="H175" i="17"/>
  <c r="H183" i="17"/>
  <c r="H182" i="17"/>
  <c r="N206" i="22" s="1"/>
  <c r="H175" i="13"/>
  <c r="H184" i="13"/>
  <c r="N74" i="22" s="1"/>
  <c r="H175" i="14"/>
  <c r="I183" i="14"/>
  <c r="H182" i="14"/>
  <c r="H177" i="14"/>
  <c r="H187" i="12"/>
  <c r="Q42" i="22" s="1"/>
  <c r="H186" i="12"/>
  <c r="H188" i="12"/>
  <c r="Q59" i="22" s="1"/>
  <c r="H107" i="15"/>
  <c r="H117" i="15"/>
  <c r="H168" i="22" s="1"/>
  <c r="I124" i="17"/>
  <c r="AO17" i="23" s="1"/>
  <c r="H107" i="17"/>
  <c r="H114" i="17"/>
  <c r="H209" i="22" s="1"/>
  <c r="I113" i="14"/>
  <c r="X9" i="23" s="1"/>
  <c r="H121" i="3"/>
  <c r="K8" i="22" s="1"/>
  <c r="H107" i="3"/>
  <c r="K10" i="22" s="1"/>
  <c r="H119" i="3"/>
  <c r="K17" i="22" s="1"/>
  <c r="H118" i="3"/>
  <c r="K16" i="22" s="1"/>
  <c r="H115" i="3"/>
  <c r="H116" i="3"/>
  <c r="K18" i="22" s="1"/>
  <c r="H122" i="3"/>
  <c r="K20" i="22" s="1"/>
  <c r="H120" i="3"/>
  <c r="K9" i="22" s="1"/>
  <c r="H117" i="3"/>
  <c r="K5" i="22" s="1"/>
  <c r="H52" i="12"/>
  <c r="H157" i="3"/>
  <c r="N21" i="22" s="1"/>
  <c r="H123" i="3"/>
  <c r="K21" i="22" s="1"/>
  <c r="H55" i="3"/>
  <c r="E20" i="22" s="1"/>
  <c r="H209" i="17"/>
  <c r="I209" i="17" s="1"/>
  <c r="H217" i="17"/>
  <c r="I217" i="17" s="1"/>
  <c r="H222" i="17"/>
  <c r="I222" i="17" s="1"/>
  <c r="I227" i="17"/>
  <c r="O227" i="7" s="1"/>
  <c r="H227" i="17"/>
  <c r="I233" i="17"/>
  <c r="O233" i="7" s="1"/>
  <c r="H233" i="17"/>
  <c r="I238" i="17"/>
  <c r="O238" i="7" s="1"/>
  <c r="H238" i="17"/>
  <c r="H210" i="17"/>
  <c r="I210" i="17" s="1"/>
  <c r="H212" i="17"/>
  <c r="I212" i="17" s="1"/>
  <c r="H215" i="17"/>
  <c r="I215" i="17" s="1"/>
  <c r="H218" i="17"/>
  <c r="I218" i="17" s="1"/>
  <c r="H220" i="17"/>
  <c r="I220" i="17" s="1"/>
  <c r="I223" i="17"/>
  <c r="H223" i="17"/>
  <c r="I226" i="17"/>
  <c r="H226" i="17"/>
  <c r="I228" i="17"/>
  <c r="O228" i="7" s="1"/>
  <c r="H228" i="17"/>
  <c r="I231" i="17"/>
  <c r="O231" i="7" s="1"/>
  <c r="H231" i="17"/>
  <c r="I234" i="17"/>
  <c r="O234" i="7" s="1"/>
  <c r="H234" i="17"/>
  <c r="I236" i="17"/>
  <c r="O236" i="7" s="1"/>
  <c r="H236" i="17"/>
  <c r="H211" i="17"/>
  <c r="I211" i="17" s="1"/>
  <c r="H214" i="17"/>
  <c r="I214" i="17" s="1"/>
  <c r="H219" i="17"/>
  <c r="I219" i="17" s="1"/>
  <c r="H225" i="17"/>
  <c r="I225" i="17" s="1"/>
  <c r="I230" i="17"/>
  <c r="O230" i="7" s="1"/>
  <c r="H230" i="17"/>
  <c r="I235" i="17"/>
  <c r="O235" i="7" s="1"/>
  <c r="H235" i="17"/>
  <c r="H213" i="17"/>
  <c r="I213" i="17" s="1"/>
  <c r="H216" i="17"/>
  <c r="I216" i="17" s="1"/>
  <c r="H221" i="17"/>
  <c r="I221" i="17" s="1"/>
  <c r="H224" i="17"/>
  <c r="I224" i="17" s="1"/>
  <c r="I229" i="17"/>
  <c r="O229" i="7" s="1"/>
  <c r="H229" i="17"/>
  <c r="I232" i="17"/>
  <c r="O232" i="7" s="1"/>
  <c r="H232" i="17"/>
  <c r="I237" i="17"/>
  <c r="O237" i="7" s="1"/>
  <c r="H237" i="17"/>
  <c r="H194" i="17"/>
  <c r="N219" i="22" s="1"/>
  <c r="M228" i="7"/>
  <c r="H198" i="17"/>
  <c r="M232" i="7"/>
  <c r="M235" i="7"/>
  <c r="H201" i="17"/>
  <c r="N213" i="22" s="1"/>
  <c r="M233" i="7"/>
  <c r="H199" i="17"/>
  <c r="N211" i="22" s="1"/>
  <c r="M236" i="7"/>
  <c r="H202" i="17"/>
  <c r="N214" i="22" s="1"/>
  <c r="M237" i="7"/>
  <c r="H203" i="17"/>
  <c r="N215" i="22" s="1"/>
  <c r="H197" i="17"/>
  <c r="M231" i="7"/>
  <c r="M234" i="7"/>
  <c r="H200" i="17"/>
  <c r="N212" i="22" s="1"/>
  <c r="M238" i="7"/>
  <c r="H204" i="17"/>
  <c r="N216" i="22" s="1"/>
  <c r="K233" i="7"/>
  <c r="H165" i="17"/>
  <c r="K214" i="22" s="1"/>
  <c r="K236" i="7"/>
  <c r="H168" i="17"/>
  <c r="K217" i="22" s="1"/>
  <c r="H162" i="17"/>
  <c r="K211" i="22" s="1"/>
  <c r="K230" i="7"/>
  <c r="K234" i="7"/>
  <c r="H166" i="17"/>
  <c r="K215" i="22" s="1"/>
  <c r="K237" i="7"/>
  <c r="H169" i="17"/>
  <c r="K218" i="22" s="1"/>
  <c r="H163" i="17"/>
  <c r="K231" i="7"/>
  <c r="K235" i="7"/>
  <c r="H167" i="17"/>
  <c r="K216" i="22" s="1"/>
  <c r="K238" i="7"/>
  <c r="H170" i="17"/>
  <c r="K219" i="22" s="1"/>
  <c r="I235" i="7"/>
  <c r="H133" i="17"/>
  <c r="H216" i="22" s="1"/>
  <c r="H126" i="17"/>
  <c r="I228" i="7"/>
  <c r="H130" i="17"/>
  <c r="H213" i="22" s="1"/>
  <c r="I232" i="7"/>
  <c r="I234" i="7"/>
  <c r="H132" i="17"/>
  <c r="H215" i="22" s="1"/>
  <c r="I237" i="7"/>
  <c r="H135" i="17"/>
  <c r="H218" i="22" s="1"/>
  <c r="H127" i="17"/>
  <c r="I229" i="7"/>
  <c r="I233" i="7"/>
  <c r="H131" i="17"/>
  <c r="H214" i="22" s="1"/>
  <c r="I236" i="7"/>
  <c r="H134" i="17"/>
  <c r="H217" i="22" s="1"/>
  <c r="I238" i="7"/>
  <c r="H136" i="17"/>
  <c r="H219" i="22" s="1"/>
  <c r="I101" i="17"/>
  <c r="G237" i="7" s="1"/>
  <c r="H101" i="17"/>
  <c r="E215" i="22" s="1"/>
  <c r="I99" i="17"/>
  <c r="G235" i="7" s="1"/>
  <c r="H99" i="17"/>
  <c r="E213" i="22" s="1"/>
  <c r="I102" i="17"/>
  <c r="G238" i="7" s="1"/>
  <c r="H102" i="17"/>
  <c r="E216" i="22" s="1"/>
  <c r="H97" i="17"/>
  <c r="E211" i="22" s="1"/>
  <c r="I97" i="17"/>
  <c r="G233" i="7" s="1"/>
  <c r="H94" i="17"/>
  <c r="E208" i="22" s="1"/>
  <c r="I94" i="17"/>
  <c r="G230" i="7" s="1"/>
  <c r="I98" i="17"/>
  <c r="G234" i="7" s="1"/>
  <c r="H98" i="17"/>
  <c r="E212" i="22" s="1"/>
  <c r="I100" i="17"/>
  <c r="G236" i="7" s="1"/>
  <c r="H100" i="17"/>
  <c r="E214" i="22" s="1"/>
  <c r="E234" i="7"/>
  <c r="H64" i="17"/>
  <c r="B213" i="22" s="1"/>
  <c r="E237" i="7"/>
  <c r="H67" i="17"/>
  <c r="B216" i="22" s="1"/>
  <c r="H61" i="17"/>
  <c r="E231" i="7"/>
  <c r="E235" i="7"/>
  <c r="H65" i="17"/>
  <c r="B214" i="22" s="1"/>
  <c r="E238" i="7"/>
  <c r="H68" i="17"/>
  <c r="B217" i="22" s="1"/>
  <c r="H58" i="17"/>
  <c r="B220" i="22" s="1"/>
  <c r="H62" i="17"/>
  <c r="B211" i="22" s="1"/>
  <c r="E232" i="7"/>
  <c r="E236" i="7"/>
  <c r="D236" i="7" s="1"/>
  <c r="H66" i="17"/>
  <c r="B215" i="22" s="1"/>
  <c r="H63" i="17"/>
  <c r="B212" i="22" s="1"/>
  <c r="E233" i="7"/>
  <c r="D233" i="7" s="1"/>
  <c r="H5" i="17"/>
  <c r="I5" i="17" s="1"/>
  <c r="AL7" i="23" s="1"/>
  <c r="K337" i="7"/>
  <c r="H27" i="17"/>
  <c r="L337" i="7" s="1"/>
  <c r="K234" i="22" s="1"/>
  <c r="K343" i="7"/>
  <c r="H33" i="17"/>
  <c r="L343" i="7" s="1"/>
  <c r="K237" i="22" s="1"/>
  <c r="K339" i="7"/>
  <c r="H29" i="17"/>
  <c r="L339" i="7" s="1"/>
  <c r="K235" i="22" s="1"/>
  <c r="K341" i="7"/>
  <c r="H31" i="17"/>
  <c r="L341" i="7" s="1"/>
  <c r="K236" i="22" s="1"/>
  <c r="H25" i="17"/>
  <c r="L335" i="7" s="1"/>
  <c r="K238" i="22" s="1"/>
  <c r="K335" i="7"/>
  <c r="H209" i="15"/>
  <c r="Q160" i="22" s="1"/>
  <c r="H212" i="15"/>
  <c r="Q163" i="22" s="1"/>
  <c r="H216" i="15"/>
  <c r="Q167" i="22" s="1"/>
  <c r="H219" i="15"/>
  <c r="Q170" i="22" s="1"/>
  <c r="H223" i="15"/>
  <c r="Q174" i="22" s="1"/>
  <c r="I230" i="15"/>
  <c r="H230" i="15"/>
  <c r="Q181" i="22" s="1"/>
  <c r="I234" i="15"/>
  <c r="O200" i="7" s="1"/>
  <c r="H234" i="15"/>
  <c r="Q185" i="22" s="1"/>
  <c r="I238" i="15"/>
  <c r="O204" i="7" s="1"/>
  <c r="H238" i="15"/>
  <c r="Q189" i="22" s="1"/>
  <c r="H210" i="15"/>
  <c r="Q161" i="22" s="1"/>
  <c r="H213" i="15"/>
  <c r="Q164" i="22" s="1"/>
  <c r="H217" i="15"/>
  <c r="Q168" i="22" s="1"/>
  <c r="H220" i="15"/>
  <c r="Q171" i="22" s="1"/>
  <c r="H224" i="15"/>
  <c r="Q175" i="22" s="1"/>
  <c r="H227" i="15"/>
  <c r="Q178" i="22" s="1"/>
  <c r="I231" i="15"/>
  <c r="O197" i="7" s="1"/>
  <c r="H231" i="15"/>
  <c r="Q182" i="22" s="1"/>
  <c r="I235" i="15"/>
  <c r="O201" i="7" s="1"/>
  <c r="H235" i="15"/>
  <c r="Q186" i="22" s="1"/>
  <c r="H214" i="15"/>
  <c r="Q165" i="22" s="1"/>
  <c r="H221" i="15"/>
  <c r="Q172" i="22" s="1"/>
  <c r="H225" i="15"/>
  <c r="Q176" i="22" s="1"/>
  <c r="H228" i="15"/>
  <c r="Q179" i="22" s="1"/>
  <c r="I232" i="15"/>
  <c r="O198" i="7" s="1"/>
  <c r="H232" i="15"/>
  <c r="Q183" i="22" s="1"/>
  <c r="I236" i="15"/>
  <c r="O202" i="7" s="1"/>
  <c r="H236" i="15"/>
  <c r="Q187" i="22" s="1"/>
  <c r="H211" i="15"/>
  <c r="Q162" i="22" s="1"/>
  <c r="H215" i="15"/>
  <c r="Q166" i="22" s="1"/>
  <c r="H218" i="15"/>
  <c r="Q169" i="22" s="1"/>
  <c r="H222" i="15"/>
  <c r="Q173" i="22" s="1"/>
  <c r="H226" i="15"/>
  <c r="Q177" i="22" s="1"/>
  <c r="I229" i="15"/>
  <c r="H229" i="15"/>
  <c r="Q180" i="22" s="1"/>
  <c r="I233" i="15"/>
  <c r="O199" i="7" s="1"/>
  <c r="H233" i="15"/>
  <c r="Q184" i="22" s="1"/>
  <c r="I237" i="15"/>
  <c r="O203" i="7" s="1"/>
  <c r="H237" i="15"/>
  <c r="Q188" i="22" s="1"/>
  <c r="M203" i="7"/>
  <c r="H203" i="15"/>
  <c r="N181" i="22" s="1"/>
  <c r="H197" i="15"/>
  <c r="M197" i="7"/>
  <c r="M201" i="7"/>
  <c r="H201" i="15"/>
  <c r="N179" i="22" s="1"/>
  <c r="M202" i="7"/>
  <c r="H202" i="15"/>
  <c r="N180" i="22" s="1"/>
  <c r="M199" i="7"/>
  <c r="H199" i="15"/>
  <c r="N177" i="22" s="1"/>
  <c r="M200" i="7"/>
  <c r="H200" i="15"/>
  <c r="N178" i="22" s="1"/>
  <c r="M204" i="7"/>
  <c r="H204" i="15"/>
  <c r="N182" i="22" s="1"/>
  <c r="K201" i="7"/>
  <c r="H167" i="15"/>
  <c r="K183" i="22" s="1"/>
  <c r="K204" i="7"/>
  <c r="H170" i="15"/>
  <c r="K186" i="22" s="1"/>
  <c r="H164" i="15"/>
  <c r="K198" i="7"/>
  <c r="K202" i="7"/>
  <c r="H168" i="15"/>
  <c r="K184" i="22" s="1"/>
  <c r="K200" i="7"/>
  <c r="H166" i="15"/>
  <c r="K182" i="22" s="1"/>
  <c r="H161" i="15"/>
  <c r="K195" i="7"/>
  <c r="K199" i="7"/>
  <c r="H165" i="15"/>
  <c r="K181" i="22" s="1"/>
  <c r="K203" i="7"/>
  <c r="H169" i="15"/>
  <c r="K185" i="22" s="1"/>
  <c r="I200" i="7"/>
  <c r="H132" i="15"/>
  <c r="H184" i="22" s="1"/>
  <c r="I203" i="7"/>
  <c r="H135" i="15"/>
  <c r="H187" i="22" s="1"/>
  <c r="I201" i="7"/>
  <c r="H133" i="15"/>
  <c r="H185" i="22" s="1"/>
  <c r="I204" i="7"/>
  <c r="H136" i="15"/>
  <c r="H188" i="22" s="1"/>
  <c r="I199" i="7"/>
  <c r="H131" i="15"/>
  <c r="H183" i="22" s="1"/>
  <c r="I202" i="7"/>
  <c r="H134" i="15"/>
  <c r="H186" i="22" s="1"/>
  <c r="I97" i="15"/>
  <c r="G199" i="7" s="1"/>
  <c r="H97" i="15"/>
  <c r="E180" i="22" s="1"/>
  <c r="I100" i="15"/>
  <c r="G202" i="7" s="1"/>
  <c r="H100" i="15"/>
  <c r="E183" i="22" s="1"/>
  <c r="I98" i="15"/>
  <c r="G200" i="7" s="1"/>
  <c r="H98" i="15"/>
  <c r="E181" i="22" s="1"/>
  <c r="I101" i="15"/>
  <c r="G203" i="7" s="1"/>
  <c r="H101" i="15"/>
  <c r="E184" i="22" s="1"/>
  <c r="I99" i="15"/>
  <c r="G201" i="7" s="1"/>
  <c r="H99" i="15"/>
  <c r="E182" i="22" s="1"/>
  <c r="I102" i="15"/>
  <c r="G204" i="7" s="1"/>
  <c r="H102" i="15"/>
  <c r="E185" i="22" s="1"/>
  <c r="E202" i="7"/>
  <c r="D202" i="7" s="1"/>
  <c r="C202" i="7" s="1"/>
  <c r="H66" i="15"/>
  <c r="B184" i="22" s="1"/>
  <c r="H61" i="15"/>
  <c r="E200" i="7"/>
  <c r="D200" i="7" s="1"/>
  <c r="C200" i="7" s="1"/>
  <c r="H64" i="15"/>
  <c r="B182" i="22" s="1"/>
  <c r="E203" i="7"/>
  <c r="D203" i="7" s="1"/>
  <c r="C203" i="7" s="1"/>
  <c r="H67" i="15"/>
  <c r="B185" i="22" s="1"/>
  <c r="E204" i="7"/>
  <c r="D204" i="7" s="1"/>
  <c r="C204" i="7" s="1"/>
  <c r="H68" i="15"/>
  <c r="B186" i="22" s="1"/>
  <c r="E199" i="7"/>
  <c r="D199" i="7" s="1"/>
  <c r="C199" i="7" s="1"/>
  <c r="H63" i="15"/>
  <c r="B181" i="22" s="1"/>
  <c r="E201" i="7"/>
  <c r="D201" i="7" s="1"/>
  <c r="C201" i="7" s="1"/>
  <c r="H65" i="15"/>
  <c r="B183" i="22" s="1"/>
  <c r="D343" i="7"/>
  <c r="H33" i="15"/>
  <c r="C343" i="7" s="1"/>
  <c r="E236" i="22" s="1"/>
  <c r="D341" i="7"/>
  <c r="H31" i="15"/>
  <c r="C341" i="7" s="1"/>
  <c r="E235" i="22" s="1"/>
  <c r="H29" i="15"/>
  <c r="C339" i="7" s="1"/>
  <c r="E234" i="22" s="1"/>
  <c r="D339" i="7"/>
  <c r="H25" i="15"/>
  <c r="C335" i="7" s="1"/>
  <c r="E241" i="22" s="1"/>
  <c r="D335" i="7"/>
  <c r="H27" i="15"/>
  <c r="C337" i="7" s="1"/>
  <c r="E237" i="22" s="1"/>
  <c r="D337" i="7"/>
  <c r="H211" i="14"/>
  <c r="Q109" i="22" s="1"/>
  <c r="I221" i="14"/>
  <c r="O119" i="7" s="1"/>
  <c r="H221" i="14"/>
  <c r="Q119" i="22" s="1"/>
  <c r="I223" i="14"/>
  <c r="O121" i="7" s="1"/>
  <c r="H223" i="14"/>
  <c r="Q121" i="22" s="1"/>
  <c r="I226" i="14"/>
  <c r="O124" i="7" s="1"/>
  <c r="H226" i="14"/>
  <c r="Q124" i="22" s="1"/>
  <c r="I228" i="14"/>
  <c r="O126" i="7" s="1"/>
  <c r="H228" i="14"/>
  <c r="Q126" i="22" s="1"/>
  <c r="I233" i="14"/>
  <c r="O131" i="7" s="1"/>
  <c r="H233" i="14"/>
  <c r="Q131" i="22" s="1"/>
  <c r="I236" i="14"/>
  <c r="O134" i="7" s="1"/>
  <c r="H236" i="14"/>
  <c r="Q134" i="22" s="1"/>
  <c r="H209" i="14"/>
  <c r="Q107" i="22" s="1"/>
  <c r="H214" i="14"/>
  <c r="Q112" i="22" s="1"/>
  <c r="H216" i="14"/>
  <c r="Q114" i="22" s="1"/>
  <c r="I219" i="14"/>
  <c r="O117" i="7" s="1"/>
  <c r="H219" i="14"/>
  <c r="Q117" i="22" s="1"/>
  <c r="I229" i="14"/>
  <c r="O127" i="7" s="1"/>
  <c r="H229" i="14"/>
  <c r="Q127" i="22" s="1"/>
  <c r="I231" i="14"/>
  <c r="O129" i="7" s="1"/>
  <c r="H231" i="14"/>
  <c r="Q129" i="22" s="1"/>
  <c r="I234" i="14"/>
  <c r="O132" i="7" s="1"/>
  <c r="H234" i="14"/>
  <c r="Q132" i="22" s="1"/>
  <c r="I237" i="14"/>
  <c r="O135" i="7" s="1"/>
  <c r="H237" i="14"/>
  <c r="Q135" i="22" s="1"/>
  <c r="H210" i="14"/>
  <c r="Q108" i="22" s="1"/>
  <c r="H212" i="14"/>
  <c r="Q110" i="22" s="1"/>
  <c r="I217" i="14"/>
  <c r="H217" i="14"/>
  <c r="Q115" i="22" s="1"/>
  <c r="I222" i="14"/>
  <c r="O120" i="7" s="1"/>
  <c r="H222" i="14"/>
  <c r="Q120" i="22" s="1"/>
  <c r="I224" i="14"/>
  <c r="O122" i="7" s="1"/>
  <c r="H224" i="14"/>
  <c r="Q122" i="22" s="1"/>
  <c r="I227" i="14"/>
  <c r="O125" i="7" s="1"/>
  <c r="H227" i="14"/>
  <c r="Q125" i="22" s="1"/>
  <c r="H213" i="14"/>
  <c r="Q111" i="22" s="1"/>
  <c r="H215" i="14"/>
  <c r="Q113" i="22" s="1"/>
  <c r="I218" i="14"/>
  <c r="O116" i="7" s="1"/>
  <c r="H218" i="14"/>
  <c r="Q116" i="22" s="1"/>
  <c r="I220" i="14"/>
  <c r="O118" i="7" s="1"/>
  <c r="H220" i="14"/>
  <c r="Q118" i="22" s="1"/>
  <c r="I225" i="14"/>
  <c r="O123" i="7" s="1"/>
  <c r="H225" i="14"/>
  <c r="Q123" i="22" s="1"/>
  <c r="I230" i="14"/>
  <c r="O128" i="7" s="1"/>
  <c r="H230" i="14"/>
  <c r="Q128" i="22" s="1"/>
  <c r="I232" i="14"/>
  <c r="O130" i="7" s="1"/>
  <c r="H232" i="14"/>
  <c r="Q130" i="22" s="1"/>
  <c r="I235" i="14"/>
  <c r="O133" i="7" s="1"/>
  <c r="H235" i="14"/>
  <c r="Q133" i="22" s="1"/>
  <c r="I238" i="14"/>
  <c r="O136" i="7" s="1"/>
  <c r="H238" i="14"/>
  <c r="Q136" i="22" s="1"/>
  <c r="M118" i="7"/>
  <c r="H186" i="14"/>
  <c r="N117" i="22" s="1"/>
  <c r="M120" i="7"/>
  <c r="H188" i="14"/>
  <c r="N119" i="22" s="1"/>
  <c r="M123" i="7"/>
  <c r="H191" i="14"/>
  <c r="N122" i="22" s="1"/>
  <c r="M133" i="7"/>
  <c r="H201" i="14"/>
  <c r="N132" i="22" s="1"/>
  <c r="M135" i="7"/>
  <c r="H203" i="14"/>
  <c r="N134" i="22" s="1"/>
  <c r="M116" i="7"/>
  <c r="H184" i="14"/>
  <c r="N115" i="22" s="1"/>
  <c r="M121" i="7"/>
  <c r="H189" i="14"/>
  <c r="N120" i="22" s="1"/>
  <c r="M126" i="7"/>
  <c r="H194" i="14"/>
  <c r="N125" i="22" s="1"/>
  <c r="M128" i="7"/>
  <c r="H196" i="14"/>
  <c r="N127" i="22" s="1"/>
  <c r="M131" i="7"/>
  <c r="H199" i="14"/>
  <c r="N130" i="22" s="1"/>
  <c r="M117" i="7"/>
  <c r="H185" i="14"/>
  <c r="N116" i="22" s="1"/>
  <c r="M119" i="7"/>
  <c r="H187" i="14"/>
  <c r="N118" i="22" s="1"/>
  <c r="M122" i="7"/>
  <c r="H190" i="14"/>
  <c r="N121" i="22" s="1"/>
  <c r="M124" i="7"/>
  <c r="H192" i="14"/>
  <c r="N123" i="22" s="1"/>
  <c r="M129" i="7"/>
  <c r="H197" i="14"/>
  <c r="N128" i="22" s="1"/>
  <c r="M134" i="7"/>
  <c r="H202" i="14"/>
  <c r="N133" i="22" s="1"/>
  <c r="M136" i="7"/>
  <c r="H204" i="14"/>
  <c r="N135" i="22" s="1"/>
  <c r="H183" i="14"/>
  <c r="N114" i="22" s="1"/>
  <c r="M125" i="7"/>
  <c r="H193" i="14"/>
  <c r="N124" i="22" s="1"/>
  <c r="M127" i="7"/>
  <c r="H195" i="14"/>
  <c r="N126" i="22" s="1"/>
  <c r="M130" i="7"/>
  <c r="H198" i="14"/>
  <c r="N129" i="22" s="1"/>
  <c r="M132" i="7"/>
  <c r="H200" i="14"/>
  <c r="N131" i="22" s="1"/>
  <c r="K124" i="7"/>
  <c r="H158" i="14"/>
  <c r="K123" i="22" s="1"/>
  <c r="K129" i="7"/>
  <c r="H163" i="14"/>
  <c r="K128" i="22" s="1"/>
  <c r="K117" i="7"/>
  <c r="H151" i="14"/>
  <c r="K116" i="22" s="1"/>
  <c r="K122" i="7"/>
  <c r="H156" i="14"/>
  <c r="K121" i="22" s="1"/>
  <c r="K134" i="7"/>
  <c r="H168" i="14"/>
  <c r="K133" i="22" s="1"/>
  <c r="K123" i="7"/>
  <c r="H157" i="14"/>
  <c r="K122" i="22" s="1"/>
  <c r="K125" i="7"/>
  <c r="H159" i="14"/>
  <c r="K124" i="22" s="1"/>
  <c r="K128" i="7"/>
  <c r="H162" i="14"/>
  <c r="K127" i="22" s="1"/>
  <c r="K130" i="7"/>
  <c r="H164" i="14"/>
  <c r="K129" i="22" s="1"/>
  <c r="K135" i="7"/>
  <c r="H169" i="14"/>
  <c r="K134" i="22" s="1"/>
  <c r="K119" i="7"/>
  <c r="H153" i="14"/>
  <c r="K118" i="22" s="1"/>
  <c r="K126" i="7"/>
  <c r="H160" i="14"/>
  <c r="K125" i="22" s="1"/>
  <c r="H149" i="14"/>
  <c r="K114" i="22" s="1"/>
  <c r="K120" i="7"/>
  <c r="H154" i="14"/>
  <c r="K119" i="22" s="1"/>
  <c r="K127" i="7"/>
  <c r="H161" i="14"/>
  <c r="K126" i="22" s="1"/>
  <c r="K132" i="7"/>
  <c r="H166" i="14"/>
  <c r="K131" i="22" s="1"/>
  <c r="K116" i="7"/>
  <c r="H150" i="14"/>
  <c r="K115" i="22" s="1"/>
  <c r="K118" i="7"/>
  <c r="H152" i="14"/>
  <c r="K117" i="22" s="1"/>
  <c r="K121" i="7"/>
  <c r="H155" i="14"/>
  <c r="K120" i="22" s="1"/>
  <c r="K131" i="7"/>
  <c r="H165" i="14"/>
  <c r="K130" i="22" s="1"/>
  <c r="K133" i="7"/>
  <c r="H167" i="14"/>
  <c r="K132" i="22" s="1"/>
  <c r="K136" i="7"/>
  <c r="H170" i="14"/>
  <c r="K135" i="22" s="1"/>
  <c r="I85" i="14"/>
  <c r="G119" i="7" s="1"/>
  <c r="H85" i="14"/>
  <c r="E118" i="22" s="1"/>
  <c r="I87" i="14"/>
  <c r="G121" i="7" s="1"/>
  <c r="H87" i="14"/>
  <c r="E120" i="22" s="1"/>
  <c r="I90" i="14"/>
  <c r="G124" i="7" s="1"/>
  <c r="H90" i="14"/>
  <c r="E123" i="22" s="1"/>
  <c r="I92" i="14"/>
  <c r="G126" i="7" s="1"/>
  <c r="H92" i="14"/>
  <c r="E125" i="22" s="1"/>
  <c r="I97" i="14"/>
  <c r="G131" i="7" s="1"/>
  <c r="H97" i="14"/>
  <c r="E130" i="22" s="1"/>
  <c r="I102" i="14"/>
  <c r="G136" i="7" s="1"/>
  <c r="H102" i="14"/>
  <c r="E135" i="22" s="1"/>
  <c r="I83" i="14"/>
  <c r="G117" i="7" s="1"/>
  <c r="H83" i="14"/>
  <c r="E116" i="22" s="1"/>
  <c r="I93" i="14"/>
  <c r="G127" i="7" s="1"/>
  <c r="H93" i="14"/>
  <c r="E126" i="22" s="1"/>
  <c r="I95" i="14"/>
  <c r="G129" i="7" s="1"/>
  <c r="H95" i="14"/>
  <c r="E128" i="22" s="1"/>
  <c r="I98" i="14"/>
  <c r="G132" i="7" s="1"/>
  <c r="H98" i="14"/>
  <c r="E131" i="22" s="1"/>
  <c r="I100" i="14"/>
  <c r="G134" i="7" s="1"/>
  <c r="H100" i="14"/>
  <c r="E133" i="22" s="1"/>
  <c r="I81" i="14"/>
  <c r="H81" i="14"/>
  <c r="E114" i="22" s="1"/>
  <c r="I86" i="14"/>
  <c r="G120" i="7" s="1"/>
  <c r="H86" i="14"/>
  <c r="E119" i="22" s="1"/>
  <c r="I88" i="14"/>
  <c r="G122" i="7" s="1"/>
  <c r="H88" i="14"/>
  <c r="E121" i="22" s="1"/>
  <c r="I91" i="14"/>
  <c r="G125" i="7" s="1"/>
  <c r="H91" i="14"/>
  <c r="E124" i="22" s="1"/>
  <c r="I101" i="14"/>
  <c r="G135" i="7" s="1"/>
  <c r="H101" i="14"/>
  <c r="E134" i="22" s="1"/>
  <c r="I82" i="14"/>
  <c r="G116" i="7" s="1"/>
  <c r="H82" i="14"/>
  <c r="E115" i="22" s="1"/>
  <c r="I84" i="14"/>
  <c r="G118" i="7" s="1"/>
  <c r="H84" i="14"/>
  <c r="E117" i="22" s="1"/>
  <c r="I89" i="14"/>
  <c r="G123" i="7" s="1"/>
  <c r="H89" i="14"/>
  <c r="E122" i="22" s="1"/>
  <c r="I94" i="14"/>
  <c r="G128" i="7" s="1"/>
  <c r="H94" i="14"/>
  <c r="E127" i="22" s="1"/>
  <c r="I96" i="14"/>
  <c r="G130" i="7" s="1"/>
  <c r="H96" i="14"/>
  <c r="E129" i="22" s="1"/>
  <c r="I99" i="14"/>
  <c r="G133" i="7" s="1"/>
  <c r="H99" i="14"/>
  <c r="E132" i="22" s="1"/>
  <c r="E118" i="7"/>
  <c r="D118" i="7" s="1"/>
  <c r="C118" i="7" s="1"/>
  <c r="H50" i="14"/>
  <c r="B115" i="22" s="1"/>
  <c r="E120" i="7"/>
  <c r="D120" i="7" s="1"/>
  <c r="C120" i="7" s="1"/>
  <c r="H52" i="14"/>
  <c r="B117" i="22" s="1"/>
  <c r="E123" i="7"/>
  <c r="D123" i="7" s="1"/>
  <c r="C123" i="7" s="1"/>
  <c r="H55" i="14"/>
  <c r="B120" i="22" s="1"/>
  <c r="E133" i="7"/>
  <c r="D133" i="7" s="1"/>
  <c r="C133" i="7" s="1"/>
  <c r="H65" i="14"/>
  <c r="B130" i="22" s="1"/>
  <c r="E135" i="7"/>
  <c r="D135" i="7" s="1"/>
  <c r="C135" i="7" s="1"/>
  <c r="H67" i="14"/>
  <c r="B132" i="22" s="1"/>
  <c r="H48" i="14"/>
  <c r="B113" i="22" s="1"/>
  <c r="E121" i="7"/>
  <c r="D121" i="7" s="1"/>
  <c r="C121" i="7" s="1"/>
  <c r="H53" i="14"/>
  <c r="B118" i="22" s="1"/>
  <c r="E126" i="7"/>
  <c r="D126" i="7" s="1"/>
  <c r="C126" i="7" s="1"/>
  <c r="H58" i="14"/>
  <c r="B123" i="22" s="1"/>
  <c r="E128" i="7"/>
  <c r="D128" i="7" s="1"/>
  <c r="C128" i="7" s="1"/>
  <c r="H60" i="14"/>
  <c r="B125" i="22" s="1"/>
  <c r="E131" i="7"/>
  <c r="D131" i="7" s="1"/>
  <c r="C131" i="7" s="1"/>
  <c r="H63" i="14"/>
  <c r="B128" i="22" s="1"/>
  <c r="H47" i="14"/>
  <c r="B112" i="22" s="1"/>
  <c r="E125" i="7"/>
  <c r="D125" i="7" s="1"/>
  <c r="C125" i="7" s="1"/>
  <c r="H57" i="14"/>
  <c r="B122" i="22" s="1"/>
  <c r="E127" i="7"/>
  <c r="D127" i="7" s="1"/>
  <c r="C127" i="7" s="1"/>
  <c r="H59" i="14"/>
  <c r="B124" i="22" s="1"/>
  <c r="E130" i="7"/>
  <c r="D130" i="7" s="1"/>
  <c r="C130" i="7" s="1"/>
  <c r="H62" i="14"/>
  <c r="B127" i="22" s="1"/>
  <c r="E132" i="7"/>
  <c r="D132" i="7" s="1"/>
  <c r="C132" i="7" s="1"/>
  <c r="H64" i="14"/>
  <c r="B129" i="22" s="1"/>
  <c r="E117" i="7"/>
  <c r="D117" i="7" s="1"/>
  <c r="C117" i="7" s="1"/>
  <c r="H49" i="14"/>
  <c r="B114" i="22" s="1"/>
  <c r="E119" i="7"/>
  <c r="D119" i="7" s="1"/>
  <c r="C119" i="7" s="1"/>
  <c r="H51" i="14"/>
  <c r="B116" i="22" s="1"/>
  <c r="E122" i="7"/>
  <c r="D122" i="7" s="1"/>
  <c r="C122" i="7" s="1"/>
  <c r="H54" i="14"/>
  <c r="B119" i="22" s="1"/>
  <c r="E124" i="7"/>
  <c r="D124" i="7" s="1"/>
  <c r="C124" i="7" s="1"/>
  <c r="H56" i="14"/>
  <c r="B121" i="22" s="1"/>
  <c r="E129" i="7"/>
  <c r="D129" i="7" s="1"/>
  <c r="C129" i="7" s="1"/>
  <c r="H61" i="14"/>
  <c r="B126" i="22" s="1"/>
  <c r="E134" i="7"/>
  <c r="D134" i="7" s="1"/>
  <c r="C134" i="7" s="1"/>
  <c r="H66" i="14"/>
  <c r="B131" i="22" s="1"/>
  <c r="E136" i="7"/>
  <c r="D136" i="7" s="1"/>
  <c r="C136" i="7" s="1"/>
  <c r="H68" i="14"/>
  <c r="B133" i="22" s="1"/>
  <c r="H211" i="13"/>
  <c r="Q75" i="22" s="1"/>
  <c r="H213" i="13"/>
  <c r="Q77" i="22" s="1"/>
  <c r="I219" i="13"/>
  <c r="H219" i="13"/>
  <c r="Q83" i="22" s="1"/>
  <c r="I221" i="13"/>
  <c r="H221" i="13"/>
  <c r="Q85" i="22" s="1"/>
  <c r="I227" i="13"/>
  <c r="O91" i="7" s="1"/>
  <c r="H227" i="13"/>
  <c r="Q91" i="22" s="1"/>
  <c r="I229" i="13"/>
  <c r="O93" i="7" s="1"/>
  <c r="H229" i="13"/>
  <c r="Q93" i="22" s="1"/>
  <c r="I235" i="13"/>
  <c r="O99" i="7" s="1"/>
  <c r="H235" i="13"/>
  <c r="Q99" i="22" s="1"/>
  <c r="I238" i="13"/>
  <c r="O102" i="7" s="1"/>
  <c r="H238" i="13"/>
  <c r="Q102" i="22" s="1"/>
  <c r="H209" i="13"/>
  <c r="Q73" i="22" s="1"/>
  <c r="H214" i="13"/>
  <c r="Q78" i="22" s="1"/>
  <c r="H217" i="13"/>
  <c r="Q81" i="22" s="1"/>
  <c r="I222" i="13"/>
  <c r="H222" i="13"/>
  <c r="Q86" i="22" s="1"/>
  <c r="I225" i="13"/>
  <c r="O89" i="7" s="1"/>
  <c r="H225" i="13"/>
  <c r="Q89" i="22" s="1"/>
  <c r="I230" i="13"/>
  <c r="O94" i="7" s="1"/>
  <c r="H230" i="13"/>
  <c r="Q94" i="22" s="1"/>
  <c r="I233" i="13"/>
  <c r="O97" i="7" s="1"/>
  <c r="H233" i="13"/>
  <c r="Q97" i="22" s="1"/>
  <c r="I236" i="13"/>
  <c r="O100" i="7" s="1"/>
  <c r="H236" i="13"/>
  <c r="Q100" i="22" s="1"/>
  <c r="H212" i="13"/>
  <c r="Q76" i="22" s="1"/>
  <c r="H215" i="13"/>
  <c r="Q79" i="22" s="1"/>
  <c r="I220" i="13"/>
  <c r="H220" i="13"/>
  <c r="Q84" i="22" s="1"/>
  <c r="I223" i="13"/>
  <c r="O87" i="7" s="1"/>
  <c r="H223" i="13"/>
  <c r="Q87" i="22" s="1"/>
  <c r="I228" i="13"/>
  <c r="O92" i="7" s="1"/>
  <c r="H228" i="13"/>
  <c r="Q92" i="22" s="1"/>
  <c r="I231" i="13"/>
  <c r="O95" i="7" s="1"/>
  <c r="H231" i="13"/>
  <c r="Q95" i="22" s="1"/>
  <c r="H210" i="13"/>
  <c r="Q74" i="22" s="1"/>
  <c r="H216" i="13"/>
  <c r="Q80" i="22" s="1"/>
  <c r="H218" i="13"/>
  <c r="Q82" i="22" s="1"/>
  <c r="I224" i="13"/>
  <c r="O88" i="7" s="1"/>
  <c r="H224" i="13"/>
  <c r="Q88" i="22" s="1"/>
  <c r="I226" i="13"/>
  <c r="O90" i="7" s="1"/>
  <c r="H226" i="13"/>
  <c r="Q90" i="22" s="1"/>
  <c r="I232" i="13"/>
  <c r="O96" i="7" s="1"/>
  <c r="H232" i="13"/>
  <c r="Q96" i="22" s="1"/>
  <c r="I234" i="13"/>
  <c r="O98" i="7" s="1"/>
  <c r="H234" i="13"/>
  <c r="Q98" i="22" s="1"/>
  <c r="I237" i="13"/>
  <c r="O101" i="7" s="1"/>
  <c r="H237" i="13"/>
  <c r="Q101" i="22" s="1"/>
  <c r="M92" i="7"/>
  <c r="H194" i="13"/>
  <c r="N88" i="22" s="1"/>
  <c r="M95" i="7"/>
  <c r="H197" i="13"/>
  <c r="N91" i="22" s="1"/>
  <c r="M100" i="7"/>
  <c r="H202" i="13"/>
  <c r="N96" i="22" s="1"/>
  <c r="M90" i="7"/>
  <c r="H192" i="13"/>
  <c r="N86" i="22" s="1"/>
  <c r="M93" i="7"/>
  <c r="H195" i="13"/>
  <c r="N89" i="22" s="1"/>
  <c r="M98" i="7"/>
  <c r="H200" i="13"/>
  <c r="N94" i="22" s="1"/>
  <c r="M101" i="7"/>
  <c r="H203" i="13"/>
  <c r="N97" i="22" s="1"/>
  <c r="M94" i="7"/>
  <c r="H196" i="13"/>
  <c r="N90" i="22" s="1"/>
  <c r="M96" i="7"/>
  <c r="H198" i="13"/>
  <c r="N92" i="22" s="1"/>
  <c r="M102" i="7"/>
  <c r="H204" i="13"/>
  <c r="N98" i="22" s="1"/>
  <c r="H191" i="13"/>
  <c r="N85" i="22" s="1"/>
  <c r="M89" i="7"/>
  <c r="M91" i="7"/>
  <c r="H193" i="13"/>
  <c r="N87" i="22" s="1"/>
  <c r="M97" i="7"/>
  <c r="H199" i="13"/>
  <c r="N93" i="22" s="1"/>
  <c r="M99" i="7"/>
  <c r="H201" i="13"/>
  <c r="N95" i="22" s="1"/>
  <c r="H155" i="13"/>
  <c r="K87" i="7"/>
  <c r="K99" i="7"/>
  <c r="H167" i="13"/>
  <c r="K97" i="22" s="1"/>
  <c r="K92" i="7"/>
  <c r="H160" i="13"/>
  <c r="K90" i="22" s="1"/>
  <c r="K102" i="7"/>
  <c r="H170" i="13"/>
  <c r="K100" i="22" s="1"/>
  <c r="K97" i="7"/>
  <c r="H165" i="13"/>
  <c r="K95" i="22" s="1"/>
  <c r="K91" i="7"/>
  <c r="H159" i="13"/>
  <c r="K89" i="22" s="1"/>
  <c r="K96" i="7"/>
  <c r="H164" i="13"/>
  <c r="K94" i="22" s="1"/>
  <c r="K94" i="7"/>
  <c r="H162" i="13"/>
  <c r="K92" i="22" s="1"/>
  <c r="K100" i="7"/>
  <c r="H168" i="13"/>
  <c r="K98" i="22" s="1"/>
  <c r="K95" i="7"/>
  <c r="H163" i="13"/>
  <c r="K93" i="22" s="1"/>
  <c r="K90" i="7"/>
  <c r="H158" i="13"/>
  <c r="K88" i="22" s="1"/>
  <c r="K93" i="7"/>
  <c r="H161" i="13"/>
  <c r="K91" i="22" s="1"/>
  <c r="K98" i="7"/>
  <c r="H166" i="13"/>
  <c r="K96" i="22" s="1"/>
  <c r="K101" i="7"/>
  <c r="H169" i="13"/>
  <c r="K99" i="22" s="1"/>
  <c r="I90" i="13"/>
  <c r="G90" i="7" s="1"/>
  <c r="H90" i="13"/>
  <c r="E88" i="22" s="1"/>
  <c r="I96" i="13"/>
  <c r="G96" i="7" s="1"/>
  <c r="H96" i="13"/>
  <c r="E94" i="22" s="1"/>
  <c r="I98" i="13"/>
  <c r="G98" i="7" s="1"/>
  <c r="H98" i="13"/>
  <c r="E96" i="22" s="1"/>
  <c r="I91" i="13"/>
  <c r="G91" i="7" s="1"/>
  <c r="H91" i="13"/>
  <c r="E89" i="22" s="1"/>
  <c r="I93" i="13"/>
  <c r="G93" i="7" s="1"/>
  <c r="H93" i="13"/>
  <c r="E91" i="22" s="1"/>
  <c r="I99" i="13"/>
  <c r="G99" i="7" s="1"/>
  <c r="H99" i="13"/>
  <c r="E97" i="22" s="1"/>
  <c r="I101" i="13"/>
  <c r="G101" i="7" s="1"/>
  <c r="H101" i="13"/>
  <c r="E99" i="22" s="1"/>
  <c r="H89" i="13"/>
  <c r="I89" i="13"/>
  <c r="I92" i="13"/>
  <c r="G92" i="7" s="1"/>
  <c r="H92" i="13"/>
  <c r="E90" i="22" s="1"/>
  <c r="I95" i="13"/>
  <c r="G95" i="7" s="1"/>
  <c r="H95" i="13"/>
  <c r="E93" i="22" s="1"/>
  <c r="I100" i="13"/>
  <c r="G100" i="7" s="1"/>
  <c r="H100" i="13"/>
  <c r="E98" i="22" s="1"/>
  <c r="I94" i="13"/>
  <c r="G94" i="7" s="1"/>
  <c r="H94" i="13"/>
  <c r="E92" i="22" s="1"/>
  <c r="I97" i="13"/>
  <c r="G97" i="7" s="1"/>
  <c r="H97" i="13"/>
  <c r="E95" i="22" s="1"/>
  <c r="E97" i="7"/>
  <c r="D97" i="7" s="1"/>
  <c r="C97" i="7" s="1"/>
  <c r="H63" i="13"/>
  <c r="B96" i="22" s="1"/>
  <c r="E93" i="7"/>
  <c r="D93" i="7" s="1"/>
  <c r="C93" i="7" s="1"/>
  <c r="H59" i="13"/>
  <c r="B92" i="22" s="1"/>
  <c r="E95" i="7"/>
  <c r="D95" i="7" s="1"/>
  <c r="C95" i="7" s="1"/>
  <c r="H61" i="13"/>
  <c r="B94" i="22" s="1"/>
  <c r="H67" i="13"/>
  <c r="B100" i="22" s="1"/>
  <c r="H55" i="13"/>
  <c r="B88" i="22" s="1"/>
  <c r="E89" i="7"/>
  <c r="D89" i="7" s="1"/>
  <c r="C89" i="7" s="1"/>
  <c r="E91" i="7"/>
  <c r="D91" i="7" s="1"/>
  <c r="C91" i="7" s="1"/>
  <c r="H57" i="13"/>
  <c r="B90" i="22" s="1"/>
  <c r="E94" i="7"/>
  <c r="D94" i="7" s="1"/>
  <c r="C94" i="7" s="1"/>
  <c r="H60" i="13"/>
  <c r="B93" i="22" s="1"/>
  <c r="E99" i="7"/>
  <c r="D99" i="7" s="1"/>
  <c r="C99" i="7" s="1"/>
  <c r="H65" i="13"/>
  <c r="B98" i="22" s="1"/>
  <c r="E102" i="7"/>
  <c r="D102" i="7" s="1"/>
  <c r="C102" i="7" s="1"/>
  <c r="H68" i="13"/>
  <c r="B101" i="22" s="1"/>
  <c r="E90" i="7"/>
  <c r="D90" i="7" s="1"/>
  <c r="C90" i="7" s="1"/>
  <c r="H56" i="13"/>
  <c r="B89" i="22" s="1"/>
  <c r="E92" i="7"/>
  <c r="D92" i="7" s="1"/>
  <c r="C92" i="7" s="1"/>
  <c r="H58" i="13"/>
  <c r="B91" i="22" s="1"/>
  <c r="E96" i="7"/>
  <c r="D96" i="7" s="1"/>
  <c r="C96" i="7" s="1"/>
  <c r="H62" i="13"/>
  <c r="B95" i="22" s="1"/>
  <c r="E98" i="7"/>
  <c r="D98" i="7" s="1"/>
  <c r="C98" i="7" s="1"/>
  <c r="H64" i="13"/>
  <c r="B97" i="22" s="1"/>
  <c r="E100" i="7"/>
  <c r="D100" i="7" s="1"/>
  <c r="C100" i="7" s="1"/>
  <c r="H66" i="13"/>
  <c r="B99" i="22" s="1"/>
  <c r="H212" i="12"/>
  <c r="T42" i="22" s="1"/>
  <c r="H214" i="12"/>
  <c r="T44" i="22" s="1"/>
  <c r="I224" i="12"/>
  <c r="Q54" i="7" s="1"/>
  <c r="H224" i="12"/>
  <c r="T54" i="22" s="1"/>
  <c r="I227" i="12"/>
  <c r="Q57" i="7" s="1"/>
  <c r="H227" i="12"/>
  <c r="T57" i="22" s="1"/>
  <c r="I229" i="12"/>
  <c r="Q59" i="7" s="1"/>
  <c r="H229" i="12"/>
  <c r="T59" i="22" s="1"/>
  <c r="I234" i="12"/>
  <c r="Q64" i="7" s="1"/>
  <c r="H234" i="12"/>
  <c r="T64" i="22" s="1"/>
  <c r="H215" i="12"/>
  <c r="T45" i="22" s="1"/>
  <c r="H217" i="12"/>
  <c r="T47" i="22" s="1"/>
  <c r="H220" i="12"/>
  <c r="T50" i="22" s="1"/>
  <c r="I222" i="12"/>
  <c r="H222" i="12"/>
  <c r="T52" i="22" s="1"/>
  <c r="I232" i="12"/>
  <c r="Q62" i="7" s="1"/>
  <c r="H232" i="12"/>
  <c r="T62" i="22" s="1"/>
  <c r="I235" i="12"/>
  <c r="Q65" i="7" s="1"/>
  <c r="H235" i="12"/>
  <c r="T65" i="22" s="1"/>
  <c r="I237" i="12"/>
  <c r="Q67" i="7" s="1"/>
  <c r="H237" i="12"/>
  <c r="T67" i="22" s="1"/>
  <c r="H213" i="12"/>
  <c r="T43" i="22" s="1"/>
  <c r="H218" i="12"/>
  <c r="T48" i="22" s="1"/>
  <c r="I223" i="12"/>
  <c r="H223" i="12"/>
  <c r="T53" i="22" s="1"/>
  <c r="I225" i="12"/>
  <c r="Q55" i="7" s="1"/>
  <c r="H225" i="12"/>
  <c r="T55" i="22" s="1"/>
  <c r="I228" i="12"/>
  <c r="Q58" i="7" s="1"/>
  <c r="H228" i="12"/>
  <c r="T58" i="22" s="1"/>
  <c r="I230" i="12"/>
  <c r="Q60" i="7" s="1"/>
  <c r="H230" i="12"/>
  <c r="T60" i="22" s="1"/>
  <c r="H216" i="12"/>
  <c r="T46" i="22" s="1"/>
  <c r="H219" i="12"/>
  <c r="T49" i="22" s="1"/>
  <c r="H221" i="12"/>
  <c r="T51" i="22" s="1"/>
  <c r="I226" i="12"/>
  <c r="Q56" i="7" s="1"/>
  <c r="H226" i="12"/>
  <c r="T56" i="22" s="1"/>
  <c r="I231" i="12"/>
  <c r="Q61" i="7" s="1"/>
  <c r="H231" i="12"/>
  <c r="T61" i="22" s="1"/>
  <c r="I233" i="12"/>
  <c r="Q63" i="7" s="1"/>
  <c r="H233" i="12"/>
  <c r="T63" i="22" s="1"/>
  <c r="I236" i="12"/>
  <c r="Q66" i="7" s="1"/>
  <c r="H236" i="12"/>
  <c r="T66" i="22" s="1"/>
  <c r="I238" i="12"/>
  <c r="Q68" i="7" s="1"/>
  <c r="H238" i="12"/>
  <c r="T68" i="22" s="1"/>
  <c r="O53" i="7"/>
  <c r="H189" i="12"/>
  <c r="Q60" i="22" s="1"/>
  <c r="O55" i="7"/>
  <c r="H191" i="12"/>
  <c r="Q61" i="22" s="1"/>
  <c r="O64" i="7"/>
  <c r="H200" i="12"/>
  <c r="Q54" i="22" s="1"/>
  <c r="O67" i="7"/>
  <c r="H203" i="12"/>
  <c r="Q57" i="22" s="1"/>
  <c r="O56" i="7"/>
  <c r="H192" i="12"/>
  <c r="Q62" i="22" s="1"/>
  <c r="O62" i="7"/>
  <c r="H198" i="12"/>
  <c r="Q52" i="22" s="1"/>
  <c r="O65" i="7"/>
  <c r="H201" i="12"/>
  <c r="Q55" i="22" s="1"/>
  <c r="O68" i="7"/>
  <c r="H204" i="12"/>
  <c r="Q58" i="22" s="1"/>
  <c r="H190" i="12"/>
  <c r="Q47" i="22" s="1"/>
  <c r="O57" i="7"/>
  <c r="H193" i="12"/>
  <c r="Q63" i="22" s="1"/>
  <c r="O60" i="7"/>
  <c r="H196" i="12"/>
  <c r="Q50" i="22" s="1"/>
  <c r="O66" i="7"/>
  <c r="H202" i="12"/>
  <c r="Q56" i="22" s="1"/>
  <c r="O59" i="7"/>
  <c r="H195" i="12"/>
  <c r="Q49" i="22" s="1"/>
  <c r="O58" i="7"/>
  <c r="H194" i="12"/>
  <c r="Q48" i="22" s="1"/>
  <c r="O61" i="7"/>
  <c r="H197" i="12"/>
  <c r="Q51" i="22" s="1"/>
  <c r="O63" i="7"/>
  <c r="H199" i="12"/>
  <c r="Q53" i="22" s="1"/>
  <c r="M58" i="7"/>
  <c r="H160" i="12"/>
  <c r="N51" i="22" s="1"/>
  <c r="M66" i="7"/>
  <c r="H168" i="12"/>
  <c r="N59" i="22" s="1"/>
  <c r="H155" i="12"/>
  <c r="N63" i="22" s="1"/>
  <c r="H158" i="12"/>
  <c r="N49" i="22" s="1"/>
  <c r="M61" i="7"/>
  <c r="H163" i="12"/>
  <c r="N54" i="22" s="1"/>
  <c r="M64" i="7"/>
  <c r="H166" i="12"/>
  <c r="N57" i="22" s="1"/>
  <c r="H156" i="12"/>
  <c r="N50" i="22" s="1"/>
  <c r="M57" i="7"/>
  <c r="H159" i="12"/>
  <c r="N65" i="22" s="1"/>
  <c r="M59" i="7"/>
  <c r="H161" i="12"/>
  <c r="N52" i="22" s="1"/>
  <c r="M62" i="7"/>
  <c r="H164" i="12"/>
  <c r="N55" i="22" s="1"/>
  <c r="M65" i="7"/>
  <c r="H167" i="12"/>
  <c r="N58" i="22" s="1"/>
  <c r="M67" i="7"/>
  <c r="H169" i="12"/>
  <c r="N60" i="22" s="1"/>
  <c r="M55" i="7"/>
  <c r="H157" i="12"/>
  <c r="N64" i="22" s="1"/>
  <c r="M60" i="7"/>
  <c r="H162" i="12"/>
  <c r="N53" i="22" s="1"/>
  <c r="M63" i="7"/>
  <c r="H165" i="12"/>
  <c r="N56" i="22" s="1"/>
  <c r="M68" i="7"/>
  <c r="H170" i="12"/>
  <c r="N61" i="22" s="1"/>
  <c r="I89" i="12"/>
  <c r="I55" i="7" s="1"/>
  <c r="H89" i="12"/>
  <c r="H64" i="22" s="1"/>
  <c r="I92" i="12"/>
  <c r="I58" i="7" s="1"/>
  <c r="H92" i="12"/>
  <c r="H51" i="22" s="1"/>
  <c r="I95" i="12"/>
  <c r="I61" i="7" s="1"/>
  <c r="H95" i="12"/>
  <c r="H54" i="22" s="1"/>
  <c r="I97" i="12"/>
  <c r="I63" i="7" s="1"/>
  <c r="H97" i="12"/>
  <c r="H56" i="22" s="1"/>
  <c r="I100" i="12"/>
  <c r="I66" i="7" s="1"/>
  <c r="H100" i="12"/>
  <c r="H59" i="22" s="1"/>
  <c r="I87" i="12"/>
  <c r="H87" i="12"/>
  <c r="H63" i="22" s="1"/>
  <c r="I90" i="12"/>
  <c r="I56" i="7" s="1"/>
  <c r="H90" i="12"/>
  <c r="H65" i="22" s="1"/>
  <c r="I93" i="12"/>
  <c r="I59" i="7" s="1"/>
  <c r="H93" i="12"/>
  <c r="H52" i="22" s="1"/>
  <c r="I98" i="12"/>
  <c r="I64" i="7" s="1"/>
  <c r="H98" i="12"/>
  <c r="H57" i="22" s="1"/>
  <c r="I101" i="12"/>
  <c r="I67" i="7" s="1"/>
  <c r="H101" i="12"/>
  <c r="H60" i="22" s="1"/>
  <c r="I96" i="12"/>
  <c r="I62" i="7" s="1"/>
  <c r="H96" i="12"/>
  <c r="H55" i="22" s="1"/>
  <c r="I91" i="12"/>
  <c r="I57" i="7" s="1"/>
  <c r="H91" i="12"/>
  <c r="H66" i="22" s="1"/>
  <c r="I94" i="12"/>
  <c r="I60" i="7" s="1"/>
  <c r="H94" i="12"/>
  <c r="H53" i="22" s="1"/>
  <c r="I99" i="12"/>
  <c r="I65" i="7" s="1"/>
  <c r="H99" i="12"/>
  <c r="H58" i="22" s="1"/>
  <c r="G53" i="7"/>
  <c r="H53" i="12"/>
  <c r="E65" i="22" s="1"/>
  <c r="G57" i="7"/>
  <c r="H57" i="12"/>
  <c r="E67" i="22" s="1"/>
  <c r="G59" i="7"/>
  <c r="H59" i="12"/>
  <c r="E54" i="22" s="1"/>
  <c r="G62" i="7"/>
  <c r="H62" i="12"/>
  <c r="E57" i="22" s="1"/>
  <c r="G64" i="7"/>
  <c r="H64" i="12"/>
  <c r="E59" i="22" s="1"/>
  <c r="G66" i="7"/>
  <c r="H66" i="12"/>
  <c r="E61" i="22" s="1"/>
  <c r="G68" i="7"/>
  <c r="H68" i="12"/>
  <c r="E63" i="22" s="1"/>
  <c r="G65" i="7"/>
  <c r="H65" i="12"/>
  <c r="E60" i="22" s="1"/>
  <c r="G67" i="7"/>
  <c r="H67" i="12"/>
  <c r="E62" i="22" s="1"/>
  <c r="G55" i="7"/>
  <c r="H55" i="12"/>
  <c r="E66" i="22" s="1"/>
  <c r="G61" i="7"/>
  <c r="H61" i="12"/>
  <c r="E56" i="22" s="1"/>
  <c r="H54" i="12"/>
  <c r="E51" i="22" s="1"/>
  <c r="H56" i="12"/>
  <c r="E52" i="22" s="1"/>
  <c r="G58" i="7"/>
  <c r="H58" i="12"/>
  <c r="E53" i="22" s="1"/>
  <c r="G60" i="7"/>
  <c r="H60" i="12"/>
  <c r="E55" i="22" s="1"/>
  <c r="G63" i="7"/>
  <c r="H63" i="12"/>
  <c r="E58" i="22" s="1"/>
  <c r="H20" i="12"/>
  <c r="B53" i="22" s="1"/>
  <c r="I26" i="12"/>
  <c r="E60" i="7" s="1"/>
  <c r="H26" i="12"/>
  <c r="B56" i="22" s="1"/>
  <c r="I30" i="12"/>
  <c r="E64" i="7" s="1"/>
  <c r="D64" i="7" s="1"/>
  <c r="H30" i="12"/>
  <c r="B60" i="22" s="1"/>
  <c r="I32" i="12"/>
  <c r="E66" i="7" s="1"/>
  <c r="D66" i="7" s="1"/>
  <c r="H32" i="12"/>
  <c r="B62" i="22" s="1"/>
  <c r="I19" i="12"/>
  <c r="H19" i="12"/>
  <c r="B65" i="22" s="1"/>
  <c r="I29" i="12"/>
  <c r="E63" i="7" s="1"/>
  <c r="D63" i="7" s="1"/>
  <c r="H29" i="12"/>
  <c r="B59" i="22" s="1"/>
  <c r="I31" i="12"/>
  <c r="E65" i="7" s="1"/>
  <c r="H31" i="12"/>
  <c r="B61" i="22" s="1"/>
  <c r="I33" i="12"/>
  <c r="E67" i="7" s="1"/>
  <c r="H33" i="12"/>
  <c r="B63" i="22" s="1"/>
  <c r="I21" i="12"/>
  <c r="E55" i="7" s="1"/>
  <c r="H21" i="12"/>
  <c r="B66" i="22" s="1"/>
  <c r="I23" i="12"/>
  <c r="E57" i="7" s="1"/>
  <c r="H23" i="12"/>
  <c r="B67" i="22" s="1"/>
  <c r="I25" i="12"/>
  <c r="E59" i="7" s="1"/>
  <c r="H25" i="12"/>
  <c r="B55" i="22" s="1"/>
  <c r="I27" i="12"/>
  <c r="E61" i="7" s="1"/>
  <c r="H27" i="12"/>
  <c r="B57" i="22" s="1"/>
  <c r="H22" i="12"/>
  <c r="B52" i="22" s="1"/>
  <c r="I24" i="12"/>
  <c r="E58" i="7" s="1"/>
  <c r="D58" i="7" s="1"/>
  <c r="H24" i="12"/>
  <c r="B54" i="22" s="1"/>
  <c r="I28" i="12"/>
  <c r="E62" i="7" s="1"/>
  <c r="H28" i="12"/>
  <c r="B58" i="22" s="1"/>
  <c r="I34" i="12"/>
  <c r="E68" i="7" s="1"/>
  <c r="H34" i="12"/>
  <c r="B64" i="22" s="1"/>
  <c r="M31" i="7"/>
  <c r="H167" i="3"/>
  <c r="N31" i="22" s="1"/>
  <c r="M27" i="7"/>
  <c r="H163" i="3"/>
  <c r="N27" i="22" s="1"/>
  <c r="M23" i="7"/>
  <c r="H159" i="3"/>
  <c r="N23" i="22" s="1"/>
  <c r="M34" i="7"/>
  <c r="H170" i="3"/>
  <c r="N34" i="22" s="1"/>
  <c r="M30" i="7"/>
  <c r="H166" i="3"/>
  <c r="N30" i="22" s="1"/>
  <c r="M26" i="7"/>
  <c r="H162" i="3"/>
  <c r="N26" i="22" s="1"/>
  <c r="M22" i="7"/>
  <c r="H158" i="3"/>
  <c r="N22" i="22" s="1"/>
  <c r="M32" i="7"/>
  <c r="H168" i="3"/>
  <c r="N32" i="22" s="1"/>
  <c r="M28" i="7"/>
  <c r="H164" i="3"/>
  <c r="N28" i="22" s="1"/>
  <c r="M24" i="7"/>
  <c r="H160" i="3"/>
  <c r="N24" i="22" s="1"/>
  <c r="M33" i="7"/>
  <c r="H169" i="3"/>
  <c r="N33" i="22" s="1"/>
  <c r="M29" i="7"/>
  <c r="H165" i="3"/>
  <c r="N29" i="22" s="1"/>
  <c r="M25" i="7"/>
  <c r="H161" i="3"/>
  <c r="N25" i="22" s="1"/>
  <c r="K30" i="7"/>
  <c r="H132" i="3"/>
  <c r="K30" i="22" s="1"/>
  <c r="K26" i="7"/>
  <c r="H128" i="3"/>
  <c r="K26" i="22" s="1"/>
  <c r="K22" i="7"/>
  <c r="H124" i="3"/>
  <c r="K22" i="22" s="1"/>
  <c r="K33" i="7"/>
  <c r="H135" i="3"/>
  <c r="K33" i="22" s="1"/>
  <c r="K29" i="7"/>
  <c r="H131" i="3"/>
  <c r="K29" i="22" s="1"/>
  <c r="K25" i="7"/>
  <c r="H127" i="3"/>
  <c r="K25" i="22" s="1"/>
  <c r="K32" i="7"/>
  <c r="H134" i="3"/>
  <c r="K32" i="22" s="1"/>
  <c r="K28" i="7"/>
  <c r="H130" i="3"/>
  <c r="K28" i="22" s="1"/>
  <c r="K24" i="7"/>
  <c r="H126" i="3"/>
  <c r="K24" i="22" s="1"/>
  <c r="K34" i="7"/>
  <c r="H136" i="3"/>
  <c r="K34" i="22" s="1"/>
  <c r="K31" i="7"/>
  <c r="H133" i="3"/>
  <c r="K31" i="22" s="1"/>
  <c r="K27" i="7"/>
  <c r="H129" i="3"/>
  <c r="K27" i="22" s="1"/>
  <c r="K23" i="7"/>
  <c r="H125" i="3"/>
  <c r="K23" i="22" s="1"/>
  <c r="I95" i="3"/>
  <c r="I27" i="7" s="1"/>
  <c r="H95" i="3"/>
  <c r="H26" i="22" s="1"/>
  <c r="I98" i="3"/>
  <c r="I30" i="7" s="1"/>
  <c r="H98" i="3"/>
  <c r="H29" i="22" s="1"/>
  <c r="I90" i="3"/>
  <c r="H90" i="3"/>
  <c r="H21" i="22" s="1"/>
  <c r="I101" i="3"/>
  <c r="I33" i="7" s="1"/>
  <c r="H101" i="3"/>
  <c r="H32" i="22" s="1"/>
  <c r="I97" i="3"/>
  <c r="I29" i="7" s="1"/>
  <c r="H97" i="3"/>
  <c r="H28" i="22" s="1"/>
  <c r="I93" i="3"/>
  <c r="I25" i="7" s="1"/>
  <c r="H93" i="3"/>
  <c r="H24" i="22" s="1"/>
  <c r="I102" i="3"/>
  <c r="I34" i="7" s="1"/>
  <c r="H102" i="3"/>
  <c r="H33" i="22" s="1"/>
  <c r="I99" i="3"/>
  <c r="I31" i="7" s="1"/>
  <c r="H99" i="3"/>
  <c r="H30" i="22" s="1"/>
  <c r="I91" i="3"/>
  <c r="I23" i="7" s="1"/>
  <c r="H91" i="3"/>
  <c r="H22" i="22" s="1"/>
  <c r="I94" i="3"/>
  <c r="I26" i="7" s="1"/>
  <c r="H94" i="3"/>
  <c r="H25" i="22" s="1"/>
  <c r="I100" i="3"/>
  <c r="I32" i="7" s="1"/>
  <c r="H100" i="3"/>
  <c r="H31" i="22" s="1"/>
  <c r="I96" i="3"/>
  <c r="I28" i="7" s="1"/>
  <c r="H96" i="3"/>
  <c r="H27" i="22" s="1"/>
  <c r="I92" i="3"/>
  <c r="I24" i="7" s="1"/>
  <c r="H92" i="3"/>
  <c r="H23" i="22" s="1"/>
  <c r="G31" i="7"/>
  <c r="H65" i="3"/>
  <c r="E30" i="22" s="1"/>
  <c r="G27" i="7"/>
  <c r="H61" i="3"/>
  <c r="E26" i="22" s="1"/>
  <c r="G23" i="7"/>
  <c r="H57" i="3"/>
  <c r="E22" i="22" s="1"/>
  <c r="G30" i="7"/>
  <c r="H64" i="3"/>
  <c r="E29" i="22" s="1"/>
  <c r="G26" i="7"/>
  <c r="H60" i="3"/>
  <c r="E25" i="22" s="1"/>
  <c r="G22" i="7"/>
  <c r="H56" i="3"/>
  <c r="E21" i="22" s="1"/>
  <c r="G33" i="7"/>
  <c r="H67" i="3"/>
  <c r="E32" i="22" s="1"/>
  <c r="G29" i="7"/>
  <c r="H63" i="3"/>
  <c r="E28" i="22" s="1"/>
  <c r="G25" i="7"/>
  <c r="H59" i="3"/>
  <c r="E24" i="22" s="1"/>
  <c r="G34" i="7"/>
  <c r="H68" i="3"/>
  <c r="E33" i="22" s="1"/>
  <c r="G32" i="7"/>
  <c r="H66" i="3"/>
  <c r="E31" i="22" s="1"/>
  <c r="G28" i="7"/>
  <c r="H62" i="3"/>
  <c r="E27" i="22" s="1"/>
  <c r="G24" i="7"/>
  <c r="H58" i="3"/>
  <c r="E23" i="22" s="1"/>
  <c r="I32" i="3"/>
  <c r="E32" i="7" s="1"/>
  <c r="C32" i="7" s="1"/>
  <c r="H32" i="3"/>
  <c r="B32" i="22" s="1"/>
  <c r="I24" i="3"/>
  <c r="E24" i="7" s="1"/>
  <c r="C24" i="7" s="1"/>
  <c r="H24" i="3"/>
  <c r="B24" i="22" s="1"/>
  <c r="I23" i="3"/>
  <c r="E23" i="7" s="1"/>
  <c r="C23" i="7" s="1"/>
  <c r="H23" i="3"/>
  <c r="B23" i="22" s="1"/>
  <c r="I33" i="3"/>
  <c r="E33" i="7" s="1"/>
  <c r="C33" i="7" s="1"/>
  <c r="H33" i="3"/>
  <c r="B33" i="22" s="1"/>
  <c r="I29" i="3"/>
  <c r="E29" i="7" s="1"/>
  <c r="C29" i="7" s="1"/>
  <c r="H29" i="3"/>
  <c r="B29" i="22" s="1"/>
  <c r="I34" i="3"/>
  <c r="E34" i="7" s="1"/>
  <c r="C34" i="7" s="1"/>
  <c r="H34" i="3"/>
  <c r="B34" i="22" s="1"/>
  <c r="I28" i="3"/>
  <c r="E28" i="7" s="1"/>
  <c r="C28" i="7" s="1"/>
  <c r="H28" i="3"/>
  <c r="B28" i="22" s="1"/>
  <c r="I31" i="3"/>
  <c r="E31" i="7" s="1"/>
  <c r="C31" i="7" s="1"/>
  <c r="H31" i="3"/>
  <c r="B31" i="22" s="1"/>
  <c r="I27" i="3"/>
  <c r="E27" i="7" s="1"/>
  <c r="C27" i="7" s="1"/>
  <c r="H27" i="3"/>
  <c r="B27" i="22" s="1"/>
  <c r="I30" i="3"/>
  <c r="E30" i="7" s="1"/>
  <c r="C30" i="7" s="1"/>
  <c r="H30" i="3"/>
  <c r="B30" i="22" s="1"/>
  <c r="I26" i="3"/>
  <c r="E26" i="7" s="1"/>
  <c r="C26" i="7" s="1"/>
  <c r="H26" i="3"/>
  <c r="B26" i="22" s="1"/>
  <c r="I22" i="3"/>
  <c r="H5" i="3"/>
  <c r="B6" i="22" s="1"/>
  <c r="H22" i="3"/>
  <c r="B22" i="22" s="1"/>
  <c r="H5" i="15"/>
  <c r="I5" i="15" s="1"/>
  <c r="H21" i="15"/>
  <c r="I21" i="15" s="1"/>
  <c r="AL141" i="26" s="1"/>
  <c r="H19" i="15"/>
  <c r="I19" i="15" s="1"/>
  <c r="H17" i="15"/>
  <c r="C327" i="7" s="1"/>
  <c r="E228" i="22" s="1"/>
  <c r="H15" i="15"/>
  <c r="C325" i="7" s="1"/>
  <c r="E232" i="22" s="1"/>
  <c r="H17" i="12"/>
  <c r="B39" i="22" s="1"/>
  <c r="H18" i="12"/>
  <c r="I18" i="12" s="1"/>
  <c r="H73" i="15"/>
  <c r="H73" i="17"/>
  <c r="H73" i="14"/>
  <c r="H73" i="13"/>
  <c r="I89" i="3"/>
  <c r="H73" i="3"/>
  <c r="H12" i="22" s="1"/>
  <c r="H73" i="12"/>
  <c r="H88" i="12"/>
  <c r="H50" i="22" s="1"/>
  <c r="H81" i="15"/>
  <c r="H82" i="17"/>
  <c r="E202" i="22" s="1"/>
  <c r="H78" i="14"/>
  <c r="E108" i="22" s="1"/>
  <c r="H79" i="14"/>
  <c r="E136" i="22" s="1"/>
  <c r="H80" i="14"/>
  <c r="E111" i="22" s="1"/>
  <c r="H89" i="3"/>
  <c r="H20" i="22" s="1"/>
  <c r="H83" i="12"/>
  <c r="H48" i="22" s="1"/>
  <c r="H84" i="12"/>
  <c r="H86" i="12"/>
  <c r="H85" i="12"/>
  <c r="H41" i="22" s="1"/>
  <c r="H85" i="3"/>
  <c r="H10" i="22" s="1"/>
  <c r="H81" i="3"/>
  <c r="H17" i="22" s="1"/>
  <c r="H88" i="3"/>
  <c r="H19" i="22" s="1"/>
  <c r="H84" i="3"/>
  <c r="H16" i="22" s="1"/>
  <c r="H86" i="3"/>
  <c r="H7" i="22" s="1"/>
  <c r="H82" i="3"/>
  <c r="H18" i="22" s="1"/>
  <c r="H87" i="3"/>
  <c r="H5" i="22" s="1"/>
  <c r="H83" i="3"/>
  <c r="H34" i="22" s="1"/>
  <c r="H16" i="3"/>
  <c r="B16" i="22" s="1"/>
  <c r="H21" i="3"/>
  <c r="B21" i="22" s="1"/>
  <c r="H18" i="3"/>
  <c r="B18" i="22" s="1"/>
  <c r="H19" i="3"/>
  <c r="B19" i="22" s="1"/>
  <c r="H14" i="3"/>
  <c r="B14" i="22" s="1"/>
  <c r="H17" i="3"/>
  <c r="B17" i="22" s="1"/>
  <c r="H20" i="3"/>
  <c r="B20" i="22" s="1"/>
  <c r="AD3" i="23"/>
  <c r="AD12" i="23"/>
  <c r="AD5" i="23"/>
  <c r="AD10" i="23"/>
  <c r="AF3" i="23"/>
  <c r="AF10" i="23"/>
  <c r="AF12" i="23"/>
  <c r="AF5" i="23"/>
  <c r="AC5" i="23"/>
  <c r="AC3" i="23"/>
  <c r="AC10" i="23"/>
  <c r="AC12" i="23"/>
  <c r="AG5" i="23"/>
  <c r="AG10" i="23"/>
  <c r="AG12" i="23"/>
  <c r="AM3" i="23"/>
  <c r="AM12" i="23"/>
  <c r="AM5" i="23"/>
  <c r="AM13" i="23"/>
  <c r="AM19" i="23"/>
  <c r="AN5" i="23"/>
  <c r="AN13" i="23"/>
  <c r="AN19" i="23"/>
  <c r="AN12" i="23"/>
  <c r="AN3" i="23"/>
  <c r="AP12" i="23"/>
  <c r="AP3" i="23"/>
  <c r="AP5" i="23"/>
  <c r="AP13" i="23"/>
  <c r="AP19" i="23"/>
  <c r="AQ3" i="23"/>
  <c r="AQ12" i="23"/>
  <c r="AQ5" i="23"/>
  <c r="AQ13" i="23"/>
  <c r="AQ19" i="23"/>
  <c r="K155" i="7"/>
  <c r="K163" i="7"/>
  <c r="K161" i="7"/>
  <c r="K153" i="7"/>
  <c r="K147" i="7"/>
  <c r="K169" i="7"/>
  <c r="B286" i="22"/>
  <c r="B298" i="22"/>
  <c r="B297" i="22"/>
  <c r="B285" i="22"/>
  <c r="B284" i="22"/>
  <c r="B296" i="22"/>
  <c r="H210" i="12"/>
  <c r="T40" i="22" s="1"/>
  <c r="H211" i="12"/>
  <c r="T41" i="22" s="1"/>
  <c r="H209" i="12"/>
  <c r="T39" i="22" s="1"/>
  <c r="H41" i="12"/>
  <c r="E48" i="22" s="1"/>
  <c r="V4" i="23"/>
  <c r="V3" i="23"/>
  <c r="V10" i="23"/>
  <c r="V5" i="23"/>
  <c r="V13" i="23"/>
  <c r="V19" i="23"/>
  <c r="W5" i="23"/>
  <c r="W13" i="23"/>
  <c r="W4" i="23"/>
  <c r="W19" i="23"/>
  <c r="W10" i="23"/>
  <c r="W3" i="23"/>
  <c r="Y19" i="23"/>
  <c r="Y3" i="23"/>
  <c r="Y5" i="23"/>
  <c r="Y13" i="23"/>
  <c r="Y10" i="23"/>
  <c r="Y4" i="23"/>
  <c r="Z4" i="23"/>
  <c r="Z3" i="23"/>
  <c r="Z10" i="23"/>
  <c r="Z13" i="23"/>
  <c r="Z19" i="23"/>
  <c r="Z5" i="23"/>
  <c r="O6" i="23"/>
  <c r="O5" i="23"/>
  <c r="O13" i="23"/>
  <c r="O9" i="23"/>
  <c r="P5" i="23"/>
  <c r="P9" i="23"/>
  <c r="P13" i="23"/>
  <c r="P6" i="23"/>
  <c r="R6" i="23"/>
  <c r="R5" i="23"/>
  <c r="R9" i="23"/>
  <c r="R13" i="23"/>
  <c r="S6" i="23"/>
  <c r="S10" i="23"/>
  <c r="S5" i="23"/>
  <c r="S13" i="23"/>
  <c r="S9" i="23"/>
  <c r="G8" i="23"/>
  <c r="G5" i="23"/>
  <c r="I5" i="23"/>
  <c r="I8" i="23"/>
  <c r="K8" i="23"/>
  <c r="K5" i="23"/>
  <c r="L5" i="23"/>
  <c r="L8" i="23"/>
  <c r="H5" i="23"/>
  <c r="H8" i="23"/>
  <c r="C5" i="23"/>
  <c r="C13" i="23"/>
  <c r="C12" i="23"/>
  <c r="E13" i="23"/>
  <c r="E12" i="23"/>
  <c r="D13" i="23"/>
  <c r="D12" i="23"/>
  <c r="F13" i="23"/>
  <c r="F12" i="23"/>
  <c r="B13" i="23"/>
  <c r="B12" i="23"/>
  <c r="B295" i="22"/>
  <c r="B287" i="22"/>
  <c r="B294" i="22"/>
  <c r="B283" i="22"/>
  <c r="B293" i="22"/>
  <c r="B282" i="22"/>
  <c r="B292" i="22"/>
  <c r="B281" i="22"/>
  <c r="B291" i="22"/>
  <c r="B280" i="22"/>
  <c r="H181" i="14"/>
  <c r="J113" i="7"/>
  <c r="H45" i="14"/>
  <c r="J74" i="7"/>
  <c r="L47" i="7"/>
  <c r="H48" i="12"/>
  <c r="E49" i="22" s="1"/>
  <c r="H46" i="12"/>
  <c r="E46" i="22" s="1"/>
  <c r="H49" i="12"/>
  <c r="E50" i="22" s="1"/>
  <c r="H47" i="12"/>
  <c r="E68" i="22" s="1"/>
  <c r="H16" i="12"/>
  <c r="B40" i="22" s="1"/>
  <c r="H53" i="17"/>
  <c r="I231" i="7"/>
  <c r="H129" i="17"/>
  <c r="H212" i="22" s="1"/>
  <c r="K232" i="7"/>
  <c r="H164" i="17"/>
  <c r="K213" i="22" s="1"/>
  <c r="H291" i="17"/>
  <c r="L291" i="7" s="1"/>
  <c r="N294" i="22" s="1"/>
  <c r="H287" i="17"/>
  <c r="L287" i="7" s="1"/>
  <c r="N293" i="22" s="1"/>
  <c r="H283" i="17"/>
  <c r="H279" i="17"/>
  <c r="L279" i="7" s="1"/>
  <c r="N291" i="22" s="1"/>
  <c r="H296" i="15"/>
  <c r="L259" i="7" s="1"/>
  <c r="N262" i="22" s="1"/>
  <c r="H288" i="15"/>
  <c r="L251" i="7" s="1"/>
  <c r="N260" i="22" s="1"/>
  <c r="H292" i="15"/>
  <c r="L255" i="7" s="1"/>
  <c r="N261" i="22" s="1"/>
  <c r="H280" i="15"/>
  <c r="L243" i="7" s="1"/>
  <c r="N258" i="22" s="1"/>
  <c r="H284" i="15"/>
  <c r="L247" i="7" s="1"/>
  <c r="N259" i="22" s="1"/>
  <c r="G232" i="7"/>
  <c r="H96" i="17"/>
  <c r="E210" i="22" s="1"/>
  <c r="G231" i="7"/>
  <c r="H95" i="17"/>
  <c r="E209" i="22" s="1"/>
  <c r="H93" i="17"/>
  <c r="E220" i="22" s="1"/>
  <c r="H91" i="17"/>
  <c r="E218" i="22" s="1"/>
  <c r="G228" i="7"/>
  <c r="H92" i="17"/>
  <c r="E219" i="22" s="1"/>
  <c r="H89" i="17"/>
  <c r="E203" i="22" s="1"/>
  <c r="H90" i="17"/>
  <c r="E217" i="22" s="1"/>
  <c r="H88" i="17"/>
  <c r="E204" i="22" s="1"/>
  <c r="H86" i="17"/>
  <c r="H87" i="17"/>
  <c r="H85" i="17"/>
  <c r="H83" i="17"/>
  <c r="H84" i="17"/>
  <c r="H81" i="17"/>
  <c r="H78" i="17"/>
  <c r="E194" i="22" s="1"/>
  <c r="H80" i="17"/>
  <c r="E205" i="22" s="1"/>
  <c r="H79" i="17"/>
  <c r="H77" i="17"/>
  <c r="E222" i="22" s="1"/>
  <c r="H75" i="17"/>
  <c r="H74" i="17"/>
  <c r="H76" i="17"/>
  <c r="H96" i="15"/>
  <c r="E179" i="22" s="1"/>
  <c r="H95" i="15"/>
  <c r="E178" i="22" s="1"/>
  <c r="H94" i="15"/>
  <c r="E177" i="22" s="1"/>
  <c r="G195" i="7"/>
  <c r="H93" i="15"/>
  <c r="E176" i="22" s="1"/>
  <c r="H92" i="15"/>
  <c r="E174" i="22" s="1"/>
  <c r="H91" i="15"/>
  <c r="H90" i="15"/>
  <c r="E189" i="22" s="1"/>
  <c r="H89" i="15"/>
  <c r="H88" i="15"/>
  <c r="H87" i="15"/>
  <c r="H84" i="15"/>
  <c r="H86" i="15"/>
  <c r="E187" i="22" s="1"/>
  <c r="H85" i="15"/>
  <c r="H83" i="15"/>
  <c r="H82" i="15"/>
  <c r="E169" i="22" s="1"/>
  <c r="H80" i="15"/>
  <c r="H79" i="15"/>
  <c r="H78" i="15"/>
  <c r="H77" i="15"/>
  <c r="H76" i="15"/>
  <c r="H75" i="15"/>
  <c r="H74" i="15"/>
  <c r="H23" i="17"/>
  <c r="L333" i="7" s="1"/>
  <c r="K240" i="22" s="1"/>
  <c r="H21" i="17"/>
  <c r="L331" i="7" s="1"/>
  <c r="K239" i="22" s="1"/>
  <c r="H19" i="17"/>
  <c r="L329" i="7" s="1"/>
  <c r="K232" i="22" s="1"/>
  <c r="H17" i="17"/>
  <c r="I17" i="17" s="1"/>
  <c r="AL10" i="23" s="1"/>
  <c r="H15" i="17"/>
  <c r="I15" i="17" s="1"/>
  <c r="H13" i="17"/>
  <c r="I13" i="17" s="1"/>
  <c r="H11" i="17"/>
  <c r="I11" i="17" s="1"/>
  <c r="H9" i="17"/>
  <c r="I9" i="17" s="1"/>
  <c r="H7" i="17"/>
  <c r="I7" i="17" s="1"/>
  <c r="H23" i="15"/>
  <c r="C333" i="7" s="1"/>
  <c r="E240" i="22" s="1"/>
  <c r="H11" i="15"/>
  <c r="I11" i="15" s="1"/>
  <c r="I12" i="15" s="1"/>
  <c r="AL130" i="26" s="1"/>
  <c r="H13" i="15"/>
  <c r="I13" i="15" s="1"/>
  <c r="H9" i="15"/>
  <c r="I9" i="15" s="1"/>
  <c r="AB7" i="23" s="1"/>
  <c r="H7" i="15"/>
  <c r="I7" i="15" s="1"/>
  <c r="H251" i="17"/>
  <c r="C287" i="7" s="1"/>
  <c r="N282" i="22" s="1"/>
  <c r="H255" i="17"/>
  <c r="C291" i="7" s="1"/>
  <c r="N283" i="22" s="1"/>
  <c r="H247" i="17"/>
  <c r="H243" i="17"/>
  <c r="C279" i="7" s="1"/>
  <c r="N280" i="22" s="1"/>
  <c r="D263" i="7"/>
  <c r="H264" i="15"/>
  <c r="C263" i="7" s="1"/>
  <c r="N254" i="22" s="1"/>
  <c r="H256" i="15"/>
  <c r="C255" i="7" s="1"/>
  <c r="N250" i="22" s="1"/>
  <c r="H252" i="15"/>
  <c r="C251" i="7" s="1"/>
  <c r="N249" i="22" s="1"/>
  <c r="H248" i="15"/>
  <c r="C247" i="7" s="1"/>
  <c r="N248" i="22" s="1"/>
  <c r="H244" i="15"/>
  <c r="E230" i="7"/>
  <c r="H60" i="17"/>
  <c r="B209" i="22" s="1"/>
  <c r="I230" i="7"/>
  <c r="H128" i="17"/>
  <c r="H211" i="22" s="1"/>
  <c r="H161" i="17"/>
  <c r="K221" i="22" s="1"/>
  <c r="M230" i="7"/>
  <c r="H196" i="17"/>
  <c r="N208" i="22" s="1"/>
  <c r="M229" i="7"/>
  <c r="H195" i="17"/>
  <c r="N220" i="22" s="1"/>
  <c r="H191" i="17"/>
  <c r="N197" i="22" s="1"/>
  <c r="H193" i="17"/>
  <c r="N218" i="22" s="1"/>
  <c r="H192" i="17"/>
  <c r="N217" i="22" s="1"/>
  <c r="H189" i="17"/>
  <c r="H190" i="17"/>
  <c r="H186" i="17"/>
  <c r="H188" i="17"/>
  <c r="H187" i="17"/>
  <c r="N198" i="22" s="1"/>
  <c r="H185" i="17"/>
  <c r="H184" i="17"/>
  <c r="H181" i="17"/>
  <c r="N194" i="22" s="1"/>
  <c r="H178" i="17"/>
  <c r="H180" i="17"/>
  <c r="N222" i="22" s="1"/>
  <c r="H179" i="17"/>
  <c r="H177" i="17"/>
  <c r="H176" i="17"/>
  <c r="M198" i="7"/>
  <c r="H198" i="15"/>
  <c r="N176" i="22" s="1"/>
  <c r="H196" i="15"/>
  <c r="N174" i="22" s="1"/>
  <c r="M195" i="7"/>
  <c r="H195" i="15"/>
  <c r="N173" i="22" s="1"/>
  <c r="H194" i="15"/>
  <c r="N189" i="22" s="1"/>
  <c r="H193" i="15"/>
  <c r="N188" i="22" s="1"/>
  <c r="H192" i="15"/>
  <c r="N187" i="22" s="1"/>
  <c r="H191" i="15"/>
  <c r="H188" i="15"/>
  <c r="N162" i="22" s="1"/>
  <c r="H187" i="15"/>
  <c r="H186" i="15"/>
  <c r="H185" i="15"/>
  <c r="H184" i="15"/>
  <c r="N166" i="22" s="1"/>
  <c r="H181" i="15"/>
  <c r="N183" i="22" s="1"/>
  <c r="H182" i="15"/>
  <c r="H180" i="15"/>
  <c r="N172" i="22" s="1"/>
  <c r="H179" i="15"/>
  <c r="H178" i="15"/>
  <c r="I178" i="15" s="1"/>
  <c r="H177" i="15"/>
  <c r="H176" i="15"/>
  <c r="H327" i="17"/>
  <c r="T291" i="7" s="1"/>
  <c r="N305" i="22" s="1"/>
  <c r="H331" i="17"/>
  <c r="T295" i="7" s="1"/>
  <c r="N306" i="22" s="1"/>
  <c r="H319" i="17"/>
  <c r="H315" i="17"/>
  <c r="T279" i="7" s="1"/>
  <c r="N302" i="22" s="1"/>
  <c r="H316" i="15"/>
  <c r="S259" i="7"/>
  <c r="H332" i="15"/>
  <c r="T259" i="7" s="1"/>
  <c r="N273" i="22" s="1"/>
  <c r="H328" i="15"/>
  <c r="T255" i="7" s="1"/>
  <c r="N272" i="22" s="1"/>
  <c r="H324" i="15"/>
  <c r="I324" i="15" s="1"/>
  <c r="AK14" i="23" s="1"/>
  <c r="H320" i="15"/>
  <c r="T247" i="7" s="1"/>
  <c r="N270" i="22" s="1"/>
  <c r="H125" i="17"/>
  <c r="H223" i="22" s="1"/>
  <c r="H124" i="17"/>
  <c r="H222" i="22" s="1"/>
  <c r="H122" i="17"/>
  <c r="H123" i="17"/>
  <c r="H205" i="22" s="1"/>
  <c r="H121" i="17"/>
  <c r="H119" i="17"/>
  <c r="H120" i="17"/>
  <c r="H118" i="17"/>
  <c r="H117" i="17"/>
  <c r="H195" i="22" s="1"/>
  <c r="H116" i="17"/>
  <c r="H115" i="17"/>
  <c r="H113" i="17"/>
  <c r="H196" i="22" s="1"/>
  <c r="H111" i="17"/>
  <c r="H112" i="17"/>
  <c r="H110" i="17"/>
  <c r="H109" i="17"/>
  <c r="H108" i="17"/>
  <c r="I198" i="7"/>
  <c r="H130" i="15"/>
  <c r="H182" i="22" s="1"/>
  <c r="I197" i="7"/>
  <c r="H129" i="15"/>
  <c r="H181" i="22" s="1"/>
  <c r="H128" i="15"/>
  <c r="H180" i="22" s="1"/>
  <c r="I195" i="7"/>
  <c r="H127" i="15"/>
  <c r="H179" i="22" s="1"/>
  <c r="H126" i="15"/>
  <c r="H176" i="22" s="1"/>
  <c r="H125" i="15"/>
  <c r="H124" i="15"/>
  <c r="H178" i="22" s="1"/>
  <c r="H123" i="15"/>
  <c r="H122" i="15"/>
  <c r="H120" i="15"/>
  <c r="H121" i="15"/>
  <c r="H119" i="15"/>
  <c r="H118" i="15"/>
  <c r="H116" i="15"/>
  <c r="H167" i="22" s="1"/>
  <c r="H115" i="15"/>
  <c r="I115" i="15" s="1"/>
  <c r="H114" i="15"/>
  <c r="H113" i="15"/>
  <c r="H112" i="15"/>
  <c r="H160" i="15"/>
  <c r="K176" i="22" s="1"/>
  <c r="H111" i="15"/>
  <c r="H173" i="22" s="1"/>
  <c r="H110" i="15"/>
  <c r="H109" i="15"/>
  <c r="H108" i="15"/>
  <c r="H160" i="17"/>
  <c r="K220" i="22" s="1"/>
  <c r="K227" i="7"/>
  <c r="H159" i="17"/>
  <c r="K223" i="22" s="1"/>
  <c r="H158" i="17"/>
  <c r="K222" i="22" s="1"/>
  <c r="H157" i="17"/>
  <c r="K207" i="22" s="1"/>
  <c r="H155" i="17"/>
  <c r="H156" i="17"/>
  <c r="H154" i="17"/>
  <c r="H152" i="17"/>
  <c r="H151" i="17"/>
  <c r="H150" i="17"/>
  <c r="H149" i="17"/>
  <c r="H148" i="17"/>
  <c r="H147" i="17"/>
  <c r="H146" i="17"/>
  <c r="H145" i="17"/>
  <c r="H144" i="17"/>
  <c r="H143" i="17"/>
  <c r="H142" i="17"/>
  <c r="H163" i="15"/>
  <c r="K179" i="22" s="1"/>
  <c r="H162" i="15"/>
  <c r="K178" i="22" s="1"/>
  <c r="H159" i="15"/>
  <c r="H158" i="15"/>
  <c r="H156" i="15"/>
  <c r="K160" i="22" s="1"/>
  <c r="H157" i="15"/>
  <c r="K189" i="22" s="1"/>
  <c r="H155" i="15"/>
  <c r="H154" i="15"/>
  <c r="H152" i="15"/>
  <c r="H151" i="15"/>
  <c r="H150" i="15"/>
  <c r="K169" i="22" s="1"/>
  <c r="H148" i="15"/>
  <c r="K163" i="22" s="1"/>
  <c r="H149" i="15"/>
  <c r="H147" i="15"/>
  <c r="H145" i="15"/>
  <c r="K165" i="22" s="1"/>
  <c r="H146" i="15"/>
  <c r="H144" i="15"/>
  <c r="K166" i="22" s="1"/>
  <c r="H143" i="15"/>
  <c r="H142" i="15"/>
  <c r="K187" i="22" s="1"/>
  <c r="E229" i="7"/>
  <c r="H59" i="17"/>
  <c r="B221" i="22" s="1"/>
  <c r="H57" i="17"/>
  <c r="B219" i="22" s="1"/>
  <c r="H54" i="17"/>
  <c r="H55" i="17"/>
  <c r="B200" i="22" s="1"/>
  <c r="H56" i="17"/>
  <c r="B218" i="22" s="1"/>
  <c r="H52" i="17"/>
  <c r="B208" i="22" s="1"/>
  <c r="H47" i="17"/>
  <c r="H50" i="17"/>
  <c r="B206" i="22" s="1"/>
  <c r="H51" i="17"/>
  <c r="H49" i="17"/>
  <c r="B223" i="22" s="1"/>
  <c r="H48" i="17"/>
  <c r="H45" i="17"/>
  <c r="B196" i="22" s="1"/>
  <c r="H46" i="17"/>
  <c r="B205" i="22" s="1"/>
  <c r="H44" i="17"/>
  <c r="H42" i="17"/>
  <c r="H43" i="17"/>
  <c r="H41" i="17"/>
  <c r="H40" i="17"/>
  <c r="E198" i="7"/>
  <c r="H62" i="15"/>
  <c r="B180" i="22" s="1"/>
  <c r="E196" i="7"/>
  <c r="H60" i="15"/>
  <c r="B178" i="22" s="1"/>
  <c r="E195" i="7"/>
  <c r="H59" i="15"/>
  <c r="B177" i="22" s="1"/>
  <c r="H58" i="15"/>
  <c r="B175" i="22" s="1"/>
  <c r="H57" i="15"/>
  <c r="H56" i="15"/>
  <c r="H55" i="15"/>
  <c r="H54" i="15"/>
  <c r="H53" i="15"/>
  <c r="H52" i="15"/>
  <c r="H51" i="15"/>
  <c r="H50" i="15"/>
  <c r="H49" i="15"/>
  <c r="H48" i="15"/>
  <c r="B164" i="22" s="1"/>
  <c r="H45" i="15"/>
  <c r="H46" i="15"/>
  <c r="B161" i="22" s="1"/>
  <c r="H47" i="15"/>
  <c r="H44" i="15"/>
  <c r="H43" i="15"/>
  <c r="B172" i="22" s="1"/>
  <c r="H42" i="15"/>
  <c r="H41" i="15"/>
  <c r="H40" i="15"/>
  <c r="B166" i="22" s="1"/>
  <c r="H77" i="14"/>
  <c r="E110" i="22" s="1"/>
  <c r="H75" i="14"/>
  <c r="H76" i="14"/>
  <c r="E112" i="22" s="1"/>
  <c r="H74" i="14"/>
  <c r="H88" i="13"/>
  <c r="E86" i="22" s="1"/>
  <c r="H87" i="13"/>
  <c r="E85" i="22" s="1"/>
  <c r="H86" i="13"/>
  <c r="E84" i="22" s="1"/>
  <c r="H83" i="13"/>
  <c r="E82" i="22" s="1"/>
  <c r="H84" i="13"/>
  <c r="E101" i="22" s="1"/>
  <c r="H85" i="13"/>
  <c r="E83" i="22" s="1"/>
  <c r="H81" i="13"/>
  <c r="H82" i="13"/>
  <c r="H79" i="13"/>
  <c r="H80" i="13"/>
  <c r="H78" i="13"/>
  <c r="H76" i="13"/>
  <c r="E76" i="22" s="1"/>
  <c r="H77" i="13"/>
  <c r="H75" i="13"/>
  <c r="E73" i="22" s="1"/>
  <c r="H74" i="13"/>
  <c r="H82" i="12"/>
  <c r="H49" i="22" s="1"/>
  <c r="H80" i="12"/>
  <c r="H46" i="22" s="1"/>
  <c r="H81" i="12"/>
  <c r="I81" i="12" s="1"/>
  <c r="H79" i="12"/>
  <c r="H77" i="12"/>
  <c r="H78" i="12"/>
  <c r="H39" i="22" s="1"/>
  <c r="H75" i="12"/>
  <c r="H76" i="12"/>
  <c r="H74" i="12"/>
  <c r="H78" i="3"/>
  <c r="H6" i="22" s="1"/>
  <c r="L141" i="7"/>
  <c r="K141" i="22" s="1"/>
  <c r="H179" i="14"/>
  <c r="N110" i="22" s="1"/>
  <c r="H180" i="14"/>
  <c r="N108" i="22" s="1"/>
  <c r="H178" i="14"/>
  <c r="H176" i="14"/>
  <c r="H189" i="13"/>
  <c r="N83" i="22" s="1"/>
  <c r="H190" i="13"/>
  <c r="N84" i="22" s="1"/>
  <c r="H188" i="13"/>
  <c r="N82" i="22" s="1"/>
  <c r="M85" i="7"/>
  <c r="H187" i="13"/>
  <c r="N81" i="22" s="1"/>
  <c r="H186" i="13"/>
  <c r="N99" i="22" s="1"/>
  <c r="H185" i="13"/>
  <c r="N80" i="22" s="1"/>
  <c r="H183" i="13"/>
  <c r="H180" i="13"/>
  <c r="H181" i="13"/>
  <c r="H182" i="13"/>
  <c r="I182" i="13" s="1"/>
  <c r="H179" i="13"/>
  <c r="H178" i="13"/>
  <c r="N75" i="22" s="1"/>
  <c r="H176" i="13"/>
  <c r="H177" i="13"/>
  <c r="I177" i="13" s="1"/>
  <c r="H185" i="12"/>
  <c r="H184" i="12"/>
  <c r="H181" i="12"/>
  <c r="I181" i="12" s="1"/>
  <c r="H182" i="12"/>
  <c r="I182" i="12" s="1"/>
  <c r="H183" i="12"/>
  <c r="I183" i="12" s="1"/>
  <c r="H180" i="12"/>
  <c r="Q40" i="22" s="1"/>
  <c r="H178" i="12"/>
  <c r="H179" i="12"/>
  <c r="Q41" i="22" s="1"/>
  <c r="H177" i="12"/>
  <c r="H176" i="12"/>
  <c r="L19" i="23"/>
  <c r="H111" i="14"/>
  <c r="H109" i="22" s="1"/>
  <c r="H109" i="14"/>
  <c r="H110" i="14"/>
  <c r="H111" i="22" s="1"/>
  <c r="H108" i="14"/>
  <c r="H112" i="14"/>
  <c r="H123" i="13"/>
  <c r="H87" i="22" s="1"/>
  <c r="H119" i="13"/>
  <c r="H83" i="22" s="1"/>
  <c r="H122" i="13"/>
  <c r="H86" i="22" s="1"/>
  <c r="H120" i="13"/>
  <c r="H84" i="22" s="1"/>
  <c r="H117" i="13"/>
  <c r="I85" i="7"/>
  <c r="H116" i="13"/>
  <c r="H115" i="13"/>
  <c r="H114" i="13"/>
  <c r="H112" i="13"/>
  <c r="H113" i="13"/>
  <c r="H111" i="13"/>
  <c r="H109" i="13"/>
  <c r="H110" i="13"/>
  <c r="H118" i="13"/>
  <c r="I87" i="7"/>
  <c r="H121" i="13"/>
  <c r="H85" i="22" s="1"/>
  <c r="H116" i="12"/>
  <c r="K50" i="22" s="1"/>
  <c r="H117" i="12"/>
  <c r="K49" i="22" s="1"/>
  <c r="H113" i="12"/>
  <c r="H114" i="12"/>
  <c r="H111" i="12"/>
  <c r="H112" i="12"/>
  <c r="H110" i="12"/>
  <c r="H109" i="12"/>
  <c r="H108" i="12"/>
  <c r="K47" i="7"/>
  <c r="H110" i="3"/>
  <c r="K14" i="22" s="1"/>
  <c r="H145" i="14"/>
  <c r="H144" i="14"/>
  <c r="H143" i="14"/>
  <c r="H142" i="14"/>
  <c r="H156" i="13"/>
  <c r="K86" i="22" s="1"/>
  <c r="K89" i="7"/>
  <c r="H157" i="13"/>
  <c r="K87" i="22" s="1"/>
  <c r="K88" i="7"/>
  <c r="H153" i="13"/>
  <c r="K83" i="22" s="1"/>
  <c r="H154" i="13"/>
  <c r="K84" i="22" s="1"/>
  <c r="H151" i="13"/>
  <c r="K82" i="22" s="1"/>
  <c r="H150" i="13"/>
  <c r="H147" i="13"/>
  <c r="H149" i="13"/>
  <c r="H148" i="13"/>
  <c r="H146" i="13"/>
  <c r="H144" i="13"/>
  <c r="K76" i="22" s="1"/>
  <c r="H145" i="13"/>
  <c r="H143" i="13"/>
  <c r="K73" i="22" s="1"/>
  <c r="H142" i="13"/>
  <c r="H148" i="12"/>
  <c r="H151" i="12"/>
  <c r="N68" i="22" s="1"/>
  <c r="H147" i="12"/>
  <c r="N66" i="22" s="1"/>
  <c r="H146" i="12"/>
  <c r="N39" i="22" s="1"/>
  <c r="H143" i="12"/>
  <c r="H145" i="12"/>
  <c r="H144" i="12"/>
  <c r="H150" i="12"/>
  <c r="H142" i="12"/>
  <c r="H143" i="3"/>
  <c r="N6" i="22" s="1"/>
  <c r="H43" i="14"/>
  <c r="H44" i="14"/>
  <c r="H42" i="14"/>
  <c r="H41" i="14"/>
  <c r="H40" i="14"/>
  <c r="H54" i="13"/>
  <c r="H52" i="13"/>
  <c r="B85" i="22" s="1"/>
  <c r="H53" i="13"/>
  <c r="B86" i="22" s="1"/>
  <c r="H51" i="13"/>
  <c r="B84" i="22" s="1"/>
  <c r="H50" i="13"/>
  <c r="H49" i="13"/>
  <c r="B83" i="22" s="1"/>
  <c r="H47" i="13"/>
  <c r="H48" i="13"/>
  <c r="H46" i="13"/>
  <c r="H44" i="13"/>
  <c r="H45" i="13"/>
  <c r="H43" i="13"/>
  <c r="H42" i="13"/>
  <c r="H41" i="13"/>
  <c r="H40" i="13"/>
  <c r="H43" i="7"/>
  <c r="H43" i="3"/>
  <c r="E17" i="22" s="1"/>
  <c r="H15" i="3"/>
  <c r="B15" i="22" s="1"/>
  <c r="H15" i="12"/>
  <c r="H13" i="3"/>
  <c r="B13" i="22" s="1"/>
  <c r="H25" i="3"/>
  <c r="B25" i="22" s="1"/>
  <c r="H13" i="12"/>
  <c r="B43" i="22" s="1"/>
  <c r="H14" i="12"/>
  <c r="I14" i="12" s="1"/>
  <c r="H7" i="12"/>
  <c r="H8" i="12"/>
  <c r="B48" i="22" s="1"/>
  <c r="H9" i="12"/>
  <c r="B47" i="22" s="1"/>
  <c r="H10" i="12"/>
  <c r="B46" i="22" s="1"/>
  <c r="H11" i="12"/>
  <c r="H6" i="12"/>
  <c r="B50" i="22" s="1"/>
  <c r="H12" i="12"/>
  <c r="H5" i="12"/>
  <c r="I5" i="12" s="1"/>
  <c r="H142" i="3"/>
  <c r="N8" i="22" s="1"/>
  <c r="H148" i="3"/>
  <c r="N14" i="22" s="1"/>
  <c r="H147" i="3"/>
  <c r="N15" i="22" s="1"/>
  <c r="H146" i="3"/>
  <c r="N7" i="22" s="1"/>
  <c r="H145" i="3"/>
  <c r="N18" i="22" s="1"/>
  <c r="H144" i="3"/>
  <c r="N16" i="22" s="1"/>
  <c r="H109" i="3"/>
  <c r="K6" i="22" s="1"/>
  <c r="H108" i="3"/>
  <c r="K7" i="22" s="1"/>
  <c r="H114" i="3"/>
  <c r="K12" i="22" s="1"/>
  <c r="H113" i="3"/>
  <c r="K15" i="22" s="1"/>
  <c r="H112" i="3"/>
  <c r="K11" i="22" s="1"/>
  <c r="H111" i="3"/>
  <c r="K19" i="22" s="1"/>
  <c r="H75" i="3"/>
  <c r="H9" i="22" s="1"/>
  <c r="H74" i="3"/>
  <c r="H8" i="22" s="1"/>
  <c r="H77" i="3"/>
  <c r="H14" i="22" s="1"/>
  <c r="H80" i="3"/>
  <c r="H11" i="22" s="1"/>
  <c r="H76" i="3"/>
  <c r="H15" i="22" s="1"/>
  <c r="H79" i="3"/>
  <c r="H13" i="22" s="1"/>
  <c r="H42" i="3"/>
  <c r="E11" i="22" s="1"/>
  <c r="H41" i="3"/>
  <c r="E7" i="22" s="1"/>
  <c r="H40" i="3"/>
  <c r="E10" i="22" s="1"/>
  <c r="H46" i="3"/>
  <c r="E12" i="22" s="1"/>
  <c r="H45" i="3"/>
  <c r="E14" i="22" s="1"/>
  <c r="H44" i="3"/>
  <c r="E8" i="22" s="1"/>
  <c r="H12" i="3"/>
  <c r="B12" i="22" s="1"/>
  <c r="H11" i="3"/>
  <c r="B11" i="22" s="1"/>
  <c r="H10" i="3"/>
  <c r="B5" i="22" s="1"/>
  <c r="H9" i="3"/>
  <c r="B10" i="22" s="1"/>
  <c r="H6" i="3"/>
  <c r="B7" i="22" s="1"/>
  <c r="H7" i="3"/>
  <c r="B8" i="22" s="1"/>
  <c r="H8" i="3"/>
  <c r="B9" i="22" s="1"/>
  <c r="D271" i="7"/>
  <c r="E197" i="7"/>
  <c r="E101" i="7"/>
  <c r="D101" i="7" s="1"/>
  <c r="C101" i="7" s="1"/>
  <c r="K67" i="7"/>
  <c r="I141" i="3" l="1"/>
  <c r="I78" i="14"/>
  <c r="I228" i="15"/>
  <c r="I227" i="15"/>
  <c r="I226" i="15"/>
  <c r="AR140" i="26" s="1"/>
  <c r="I225" i="15"/>
  <c r="O191" i="7" s="1"/>
  <c r="I222" i="15"/>
  <c r="O188" i="7" s="1"/>
  <c r="I224" i="15"/>
  <c r="AR138" i="26" s="1"/>
  <c r="I223" i="15"/>
  <c r="O189" i="7" s="1"/>
  <c r="I221" i="15"/>
  <c r="AR135" i="26" s="1"/>
  <c r="I215" i="15"/>
  <c r="O181" i="7" s="1"/>
  <c r="I220" i="15"/>
  <c r="I219" i="15"/>
  <c r="O185" i="7" s="1"/>
  <c r="I218" i="15"/>
  <c r="O184" i="7" s="1"/>
  <c r="I212" i="15"/>
  <c r="O178" i="7" s="1"/>
  <c r="I214" i="15"/>
  <c r="O180" i="7" s="1"/>
  <c r="I217" i="15"/>
  <c r="O183" i="7" s="1"/>
  <c r="I216" i="15"/>
  <c r="AR130" i="26" s="1"/>
  <c r="I213" i="15"/>
  <c r="O179" i="7" s="1"/>
  <c r="I211" i="15"/>
  <c r="AR125" i="26" s="1"/>
  <c r="I210" i="15"/>
  <c r="AR124" i="26" s="1"/>
  <c r="I209" i="15"/>
  <c r="AR123" i="26" s="1"/>
  <c r="I210" i="12"/>
  <c r="Q40" i="7" s="1"/>
  <c r="I209" i="14"/>
  <c r="AI93" i="26" s="1"/>
  <c r="I210" i="14"/>
  <c r="AI94" i="26" s="1"/>
  <c r="I211" i="14"/>
  <c r="AI95" i="26" s="1"/>
  <c r="I212" i="14"/>
  <c r="O110" i="7" s="1"/>
  <c r="I213" i="14"/>
  <c r="AI97" i="26" s="1"/>
  <c r="I215" i="14"/>
  <c r="O113" i="7" s="1"/>
  <c r="I214" i="14"/>
  <c r="AI98" i="26" s="1"/>
  <c r="I216" i="14"/>
  <c r="O114" i="7" s="1"/>
  <c r="I209" i="13"/>
  <c r="Z63" i="26" s="1"/>
  <c r="I210" i="13"/>
  <c r="O74" i="7" s="1"/>
  <c r="I211" i="13"/>
  <c r="Z65" i="26" s="1"/>
  <c r="I212" i="13"/>
  <c r="I213" i="13"/>
  <c r="O77" i="7" s="1"/>
  <c r="I214" i="13"/>
  <c r="O78" i="7" s="1"/>
  <c r="I215" i="13"/>
  <c r="O79" i="7" s="1"/>
  <c r="I216" i="13"/>
  <c r="O80" i="7" s="1"/>
  <c r="I217" i="13"/>
  <c r="O81" i="7" s="1"/>
  <c r="I218" i="13"/>
  <c r="O82" i="7" s="1"/>
  <c r="I180" i="14"/>
  <c r="H108" i="22"/>
  <c r="I112" i="14"/>
  <c r="I48" i="14"/>
  <c r="E116" i="7" s="1"/>
  <c r="D116" i="7" s="1"/>
  <c r="I47" i="14"/>
  <c r="E115" i="7" s="1"/>
  <c r="D115" i="7" s="1"/>
  <c r="I252" i="15"/>
  <c r="D251" i="7" s="1"/>
  <c r="I248" i="15"/>
  <c r="AI16" i="23" s="1"/>
  <c r="I251" i="17"/>
  <c r="D287" i="7" s="1"/>
  <c r="I243" i="17"/>
  <c r="D279" i="7" s="1"/>
  <c r="I287" i="17"/>
  <c r="K287" i="7" s="1"/>
  <c r="I279" i="17"/>
  <c r="K279" i="7" s="1"/>
  <c r="I323" i="17"/>
  <c r="I315" i="17"/>
  <c r="AU14" i="23" s="1"/>
  <c r="AL16" i="23"/>
  <c r="I191" i="17"/>
  <c r="M225" i="7" s="1"/>
  <c r="I157" i="17"/>
  <c r="K225" i="7" s="1"/>
  <c r="I117" i="17"/>
  <c r="I219" i="7" s="1"/>
  <c r="I123" i="17"/>
  <c r="O35" i="23"/>
  <c r="I89" i="17"/>
  <c r="G225" i="7" s="1"/>
  <c r="I49" i="17"/>
  <c r="E219" i="7" s="1"/>
  <c r="I56" i="17"/>
  <c r="E226" i="7" s="1"/>
  <c r="I55" i="17"/>
  <c r="E225" i="7" s="1"/>
  <c r="I57" i="17"/>
  <c r="E227" i="7" s="1"/>
  <c r="I58" i="17"/>
  <c r="E228" i="7" s="1"/>
  <c r="I194" i="15"/>
  <c r="M194" i="7" s="1"/>
  <c r="I184" i="15"/>
  <c r="I160" i="15"/>
  <c r="K194" i="7" s="1"/>
  <c r="I150" i="15"/>
  <c r="K184" i="7" s="1"/>
  <c r="I126" i="15"/>
  <c r="I194" i="7" s="1"/>
  <c r="I116" i="15"/>
  <c r="I184" i="7" s="1"/>
  <c r="I82" i="15"/>
  <c r="G184" i="7" s="1"/>
  <c r="I92" i="15"/>
  <c r="G194" i="7" s="1"/>
  <c r="I90" i="15"/>
  <c r="AD11" i="23" s="1"/>
  <c r="I58" i="15"/>
  <c r="I48" i="15"/>
  <c r="I23" i="15"/>
  <c r="I15" i="15"/>
  <c r="I16" i="15" s="1"/>
  <c r="AB16" i="23"/>
  <c r="AL126" i="26"/>
  <c r="AB3" i="23"/>
  <c r="M23" i="23" s="1"/>
  <c r="I211" i="12"/>
  <c r="Q41" i="7" s="1"/>
  <c r="I219" i="12"/>
  <c r="I218" i="12"/>
  <c r="Q48" i="7" s="1"/>
  <c r="I220" i="12"/>
  <c r="Q44" i="26" s="1"/>
  <c r="I215" i="12"/>
  <c r="Q45" i="7" s="1"/>
  <c r="I212" i="12"/>
  <c r="Q42" i="7" s="1"/>
  <c r="I221" i="12"/>
  <c r="Q45" i="26" s="1"/>
  <c r="I216" i="12"/>
  <c r="Q46" i="7" s="1"/>
  <c r="I213" i="12"/>
  <c r="I217" i="12"/>
  <c r="Q47" i="7" s="1"/>
  <c r="I214" i="12"/>
  <c r="Q44" i="7" s="1"/>
  <c r="I209" i="12"/>
  <c r="Q39" i="7" s="1"/>
  <c r="I151" i="12"/>
  <c r="M49" i="7" s="1"/>
  <c r="I47" i="12"/>
  <c r="G47" i="7" s="1"/>
  <c r="I49" i="12"/>
  <c r="G49" i="7" s="1"/>
  <c r="I17" i="12"/>
  <c r="I13" i="12"/>
  <c r="E47" i="7" s="1"/>
  <c r="I16" i="12"/>
  <c r="E50" i="7" s="1"/>
  <c r="I120" i="3"/>
  <c r="E10" i="23" s="1"/>
  <c r="I19" i="3"/>
  <c r="E19" i="7" s="1"/>
  <c r="I18" i="3"/>
  <c r="B10" i="23" s="1"/>
  <c r="I17" i="3"/>
  <c r="E17" i="7" s="1"/>
  <c r="C315" i="7"/>
  <c r="E229" i="22" s="1"/>
  <c r="D38" i="23"/>
  <c r="B38" i="23"/>
  <c r="O38" i="23"/>
  <c r="H38" i="23"/>
  <c r="L13" i="7"/>
  <c r="K13" i="22"/>
  <c r="B36" i="23"/>
  <c r="B37" i="23"/>
  <c r="C283" i="7"/>
  <c r="N281" i="22" s="1"/>
  <c r="I247" i="17"/>
  <c r="L283" i="7"/>
  <c r="N292" i="22" s="1"/>
  <c r="I283" i="17"/>
  <c r="H37" i="23"/>
  <c r="M37" i="23"/>
  <c r="H36" i="23"/>
  <c r="F37" i="23"/>
  <c r="D36" i="23"/>
  <c r="F36" i="23"/>
  <c r="D37" i="23"/>
  <c r="I280" i="15"/>
  <c r="K243" i="7" s="1"/>
  <c r="I288" i="15"/>
  <c r="AJ14" i="23" s="1"/>
  <c r="I284" i="15"/>
  <c r="K247" i="7" s="1"/>
  <c r="T283" i="7"/>
  <c r="N303" i="22" s="1"/>
  <c r="I319" i="17"/>
  <c r="BG165" i="26" s="1"/>
  <c r="I325" i="15"/>
  <c r="I327" i="15"/>
  <c r="I326" i="15"/>
  <c r="AU134" i="26" s="1"/>
  <c r="I320" i="15"/>
  <c r="AU130" i="26" s="1"/>
  <c r="T243" i="7"/>
  <c r="N269" i="22" s="1"/>
  <c r="I316" i="15"/>
  <c r="C243" i="7"/>
  <c r="N247" i="22" s="1"/>
  <c r="I244" i="15"/>
  <c r="AI7" i="23" s="1"/>
  <c r="I74" i="7"/>
  <c r="O37" i="23"/>
  <c r="K291" i="7"/>
  <c r="D291" i="7"/>
  <c r="I158" i="12"/>
  <c r="M56" i="7" s="1"/>
  <c r="I56" i="12"/>
  <c r="G56" i="7" s="1"/>
  <c r="I22" i="12"/>
  <c r="E56" i="7" s="1"/>
  <c r="D55" i="7"/>
  <c r="I19" i="17"/>
  <c r="K329" i="7" s="1"/>
  <c r="AU136" i="26"/>
  <c r="I17" i="15"/>
  <c r="I18" i="15" s="1"/>
  <c r="AL138" i="26" s="1"/>
  <c r="I190" i="12"/>
  <c r="O54" i="7" s="1"/>
  <c r="I156" i="12"/>
  <c r="M54" i="7" s="1"/>
  <c r="I88" i="12"/>
  <c r="I54" i="7" s="1"/>
  <c r="I54" i="12"/>
  <c r="G54" i="7" s="1"/>
  <c r="I20" i="12"/>
  <c r="E54" i="7" s="1"/>
  <c r="K145" i="7"/>
  <c r="AC97" i="26"/>
  <c r="L145" i="7"/>
  <c r="K155" i="22" s="1"/>
  <c r="I185" i="13"/>
  <c r="M83" i="7" s="1"/>
  <c r="I151" i="13"/>
  <c r="K83" i="7" s="1"/>
  <c r="H82" i="22"/>
  <c r="I117" i="13"/>
  <c r="I83" i="7" s="1"/>
  <c r="I83" i="13"/>
  <c r="G83" i="7" s="1"/>
  <c r="I49" i="13"/>
  <c r="I180" i="12"/>
  <c r="I146" i="12"/>
  <c r="K39" i="22"/>
  <c r="I112" i="12"/>
  <c r="I78" i="12"/>
  <c r="I44" i="12"/>
  <c r="I43" i="12"/>
  <c r="G43" i="7" s="1"/>
  <c r="I10" i="12"/>
  <c r="I180" i="15"/>
  <c r="I111" i="3"/>
  <c r="AC100" i="26"/>
  <c r="AC94" i="26"/>
  <c r="I6" i="13"/>
  <c r="T64" i="26"/>
  <c r="F66" i="7"/>
  <c r="I8" i="12"/>
  <c r="G12" i="23" s="1"/>
  <c r="F58" i="7"/>
  <c r="I6" i="12"/>
  <c r="D26" i="7"/>
  <c r="F24" i="7"/>
  <c r="D32" i="7"/>
  <c r="I181" i="17"/>
  <c r="M215" i="7" s="1"/>
  <c r="I180" i="17"/>
  <c r="M214" i="7" s="1"/>
  <c r="I113" i="17"/>
  <c r="I215" i="7" s="1"/>
  <c r="I77" i="17"/>
  <c r="G213" i="7" s="1"/>
  <c r="I78" i="17"/>
  <c r="G214" i="7" s="1"/>
  <c r="I43" i="15"/>
  <c r="E179" i="7" s="1"/>
  <c r="I175" i="12"/>
  <c r="H42" i="7"/>
  <c r="D30" i="7"/>
  <c r="F28" i="7"/>
  <c r="D34" i="7"/>
  <c r="H233" i="7"/>
  <c r="I40" i="17"/>
  <c r="B204" i="22"/>
  <c r="I44" i="17"/>
  <c r="B222" i="22"/>
  <c r="I144" i="17"/>
  <c r="K212" i="7" s="1"/>
  <c r="K198" i="22"/>
  <c r="I148" i="17"/>
  <c r="K209" i="22"/>
  <c r="I152" i="17"/>
  <c r="K220" i="7" s="1"/>
  <c r="K204" i="22"/>
  <c r="I109" i="17"/>
  <c r="H198" i="22"/>
  <c r="I118" i="17"/>
  <c r="H202" i="22"/>
  <c r="I177" i="17"/>
  <c r="N200" i="22"/>
  <c r="I188" i="17"/>
  <c r="M222" i="7" s="1"/>
  <c r="N207" i="22"/>
  <c r="I74" i="17"/>
  <c r="E221" i="22"/>
  <c r="I83" i="17"/>
  <c r="E223" i="22"/>
  <c r="P232" i="7"/>
  <c r="Q217" i="22"/>
  <c r="P224" i="7"/>
  <c r="Q208" i="22"/>
  <c r="P216" i="7"/>
  <c r="Q200" i="22"/>
  <c r="P235" i="7"/>
  <c r="Q220" i="22"/>
  <c r="P225" i="7"/>
  <c r="Q209" i="22"/>
  <c r="P214" i="7"/>
  <c r="Q198" i="22"/>
  <c r="P236" i="7"/>
  <c r="Q221" i="22"/>
  <c r="P231" i="7"/>
  <c r="Q216" i="22"/>
  <c r="P226" i="7"/>
  <c r="Q211" i="22"/>
  <c r="P220" i="7"/>
  <c r="Q204" i="22"/>
  <c r="P215" i="7"/>
  <c r="Q199" i="22"/>
  <c r="P210" i="7"/>
  <c r="Q194" i="22"/>
  <c r="P233" i="7"/>
  <c r="Q218" i="22"/>
  <c r="P222" i="7"/>
  <c r="Q206" i="22"/>
  <c r="I39" i="17"/>
  <c r="B202" i="22"/>
  <c r="I41" i="17"/>
  <c r="B198" i="22"/>
  <c r="I51" i="17"/>
  <c r="E221" i="7" s="1"/>
  <c r="B201" i="22"/>
  <c r="I145" i="17"/>
  <c r="K213" i="7" s="1"/>
  <c r="K200" i="22"/>
  <c r="I149" i="17"/>
  <c r="K217" i="7" s="1"/>
  <c r="K202" i="22"/>
  <c r="I154" i="17"/>
  <c r="K222" i="7" s="1"/>
  <c r="K210" i="22"/>
  <c r="I110" i="17"/>
  <c r="I212" i="7" s="1"/>
  <c r="H203" i="22"/>
  <c r="I115" i="17"/>
  <c r="I217" i="7" s="1"/>
  <c r="H201" i="22"/>
  <c r="I120" i="17"/>
  <c r="I222" i="7" s="1"/>
  <c r="H210" i="22"/>
  <c r="I122" i="17"/>
  <c r="H208" i="22"/>
  <c r="I179" i="17"/>
  <c r="M213" i="7" s="1"/>
  <c r="N204" i="22"/>
  <c r="I184" i="17"/>
  <c r="M218" i="7" s="1"/>
  <c r="N196" i="22"/>
  <c r="I186" i="17"/>
  <c r="M220" i="7" s="1"/>
  <c r="N201" i="22"/>
  <c r="I75" i="17"/>
  <c r="G211" i="7" s="1"/>
  <c r="E198" i="22"/>
  <c r="I85" i="17"/>
  <c r="G221" i="7" s="1"/>
  <c r="E200" i="22"/>
  <c r="I53" i="17"/>
  <c r="B203" i="22"/>
  <c r="L221" i="7"/>
  <c r="I73" i="17"/>
  <c r="AN7" i="23" s="1"/>
  <c r="E199" i="22"/>
  <c r="J229" i="7"/>
  <c r="H221" i="22"/>
  <c r="J228" i="7"/>
  <c r="H220" i="22"/>
  <c r="L231" i="7"/>
  <c r="K212" i="22"/>
  <c r="N231" i="7"/>
  <c r="N209" i="22"/>
  <c r="N217" i="7"/>
  <c r="N199" i="22"/>
  <c r="I141" i="17"/>
  <c r="AP7" i="23" s="1"/>
  <c r="K199" i="22"/>
  <c r="I43" i="17"/>
  <c r="B199" i="22"/>
  <c r="I142" i="17"/>
  <c r="K210" i="7" s="1"/>
  <c r="K208" i="22"/>
  <c r="I146" i="17"/>
  <c r="K194" i="22"/>
  <c r="I150" i="17"/>
  <c r="K218" i="7" s="1"/>
  <c r="K195" i="22"/>
  <c r="I156" i="17"/>
  <c r="K206" i="22"/>
  <c r="I112" i="17"/>
  <c r="I214" i="7" s="1"/>
  <c r="H194" i="22"/>
  <c r="I116" i="17"/>
  <c r="I218" i="7" s="1"/>
  <c r="H200" i="22"/>
  <c r="I119" i="17"/>
  <c r="H199" i="22"/>
  <c r="I185" i="17"/>
  <c r="N221" i="22"/>
  <c r="I190" i="17"/>
  <c r="N223" i="22"/>
  <c r="L315" i="7"/>
  <c r="K231" i="22" s="1"/>
  <c r="I81" i="17"/>
  <c r="G217" i="7" s="1"/>
  <c r="E201" i="22"/>
  <c r="I87" i="17"/>
  <c r="E196" i="22"/>
  <c r="P237" i="7"/>
  <c r="Q222" i="22"/>
  <c r="P229" i="7"/>
  <c r="Q214" i="22"/>
  <c r="P221" i="7"/>
  <c r="Q205" i="22"/>
  <c r="P213" i="7"/>
  <c r="Q197" i="22"/>
  <c r="P230" i="7"/>
  <c r="Q215" i="22"/>
  <c r="P219" i="7"/>
  <c r="Q203" i="22"/>
  <c r="P211" i="7"/>
  <c r="Q195" i="22"/>
  <c r="P234" i="7"/>
  <c r="Q219" i="22"/>
  <c r="P228" i="7"/>
  <c r="Q213" i="22"/>
  <c r="P223" i="7"/>
  <c r="Q207" i="22"/>
  <c r="P218" i="7"/>
  <c r="Q202" i="22"/>
  <c r="P212" i="7"/>
  <c r="Q196" i="22"/>
  <c r="P238" i="7"/>
  <c r="Q223" i="22"/>
  <c r="P227" i="7"/>
  <c r="Q212" i="22"/>
  <c r="P217" i="7"/>
  <c r="Q201" i="22"/>
  <c r="I107" i="17"/>
  <c r="AO7" i="23" s="1"/>
  <c r="H207" i="22"/>
  <c r="I175" i="17"/>
  <c r="N195" i="22"/>
  <c r="I42" i="17"/>
  <c r="E212" i="7" s="1"/>
  <c r="B195" i="22"/>
  <c r="I48" i="17"/>
  <c r="E218" i="7" s="1"/>
  <c r="B194" i="22"/>
  <c r="I47" i="17"/>
  <c r="B197" i="22"/>
  <c r="I54" i="17"/>
  <c r="B207" i="22"/>
  <c r="I143" i="17"/>
  <c r="K211" i="7" s="1"/>
  <c r="K203" i="22"/>
  <c r="I147" i="17"/>
  <c r="K215" i="7" s="1"/>
  <c r="K196" i="22"/>
  <c r="I151" i="17"/>
  <c r="K201" i="22"/>
  <c r="I155" i="17"/>
  <c r="K205" i="22"/>
  <c r="I108" i="17"/>
  <c r="I210" i="7" s="1"/>
  <c r="H206" i="22"/>
  <c r="I111" i="17"/>
  <c r="I213" i="7" s="1"/>
  <c r="H204" i="22"/>
  <c r="I121" i="17"/>
  <c r="AO9" i="23" s="1"/>
  <c r="H197" i="22"/>
  <c r="I176" i="17"/>
  <c r="M210" i="7" s="1"/>
  <c r="N205" i="22"/>
  <c r="I178" i="17"/>
  <c r="M212" i="7" s="1"/>
  <c r="N202" i="22"/>
  <c r="I189" i="17"/>
  <c r="N203" i="22"/>
  <c r="I76" i="17"/>
  <c r="E195" i="22"/>
  <c r="I79" i="17"/>
  <c r="G215" i="7" s="1"/>
  <c r="E197" i="22"/>
  <c r="I84" i="17"/>
  <c r="G220" i="7" s="1"/>
  <c r="E206" i="22"/>
  <c r="I86" i="17"/>
  <c r="G222" i="7" s="1"/>
  <c r="E207" i="22"/>
  <c r="F231" i="7"/>
  <c r="B210" i="22"/>
  <c r="N232" i="7"/>
  <c r="N210" i="22"/>
  <c r="I44" i="15"/>
  <c r="B176" i="22"/>
  <c r="I56" i="15"/>
  <c r="E192" i="7" s="1"/>
  <c r="B173" i="22"/>
  <c r="I155" i="15"/>
  <c r="K189" i="7" s="1"/>
  <c r="K168" i="22"/>
  <c r="I112" i="15"/>
  <c r="AE18" i="23" s="1"/>
  <c r="H177" i="22"/>
  <c r="I185" i="15"/>
  <c r="M185" i="7" s="1"/>
  <c r="N169" i="22"/>
  <c r="I191" i="15"/>
  <c r="M191" i="7" s="1"/>
  <c r="N186" i="22"/>
  <c r="I41" i="15"/>
  <c r="E177" i="7" s="1"/>
  <c r="B169" i="22"/>
  <c r="I47" i="15"/>
  <c r="E183" i="7" s="1"/>
  <c r="B170" i="22"/>
  <c r="I53" i="15"/>
  <c r="E189" i="7" s="1"/>
  <c r="B163" i="22"/>
  <c r="I143" i="15"/>
  <c r="K177" i="7" s="1"/>
  <c r="K162" i="22"/>
  <c r="I151" i="15"/>
  <c r="K185" i="7" s="1"/>
  <c r="K164" i="22"/>
  <c r="I113" i="15"/>
  <c r="H163" i="22"/>
  <c r="I122" i="15"/>
  <c r="I190" i="7" s="1"/>
  <c r="H161" i="22"/>
  <c r="I182" i="15"/>
  <c r="M182" i="7" s="1"/>
  <c r="N163" i="22"/>
  <c r="I84" i="15"/>
  <c r="G186" i="7" s="1"/>
  <c r="E173" i="22"/>
  <c r="AR139" i="26"/>
  <c r="M183" i="7"/>
  <c r="N168" i="22"/>
  <c r="I42" i="15"/>
  <c r="E178" i="7" s="1"/>
  <c r="B168" i="22"/>
  <c r="I54" i="15"/>
  <c r="E190" i="7" s="1"/>
  <c r="B162" i="22"/>
  <c r="I149" i="15"/>
  <c r="K183" i="7" s="1"/>
  <c r="K167" i="22"/>
  <c r="I108" i="15"/>
  <c r="H169" i="22"/>
  <c r="I45" i="15"/>
  <c r="B187" i="22"/>
  <c r="I51" i="15"/>
  <c r="E187" i="7" s="1"/>
  <c r="B167" i="22"/>
  <c r="I55" i="15"/>
  <c r="E191" i="7" s="1"/>
  <c r="B188" i="22"/>
  <c r="I146" i="15"/>
  <c r="K174" i="22"/>
  <c r="I154" i="15"/>
  <c r="K188" i="7" s="1"/>
  <c r="K161" i="22"/>
  <c r="I158" i="15"/>
  <c r="K192" i="7" s="1"/>
  <c r="K171" i="22"/>
  <c r="I109" i="15"/>
  <c r="I177" i="7" s="1"/>
  <c r="H165" i="22"/>
  <c r="I183" i="7"/>
  <c r="H170" i="22"/>
  <c r="I121" i="15"/>
  <c r="H164" i="22"/>
  <c r="I179" i="15"/>
  <c r="N170" i="22"/>
  <c r="I75" i="15"/>
  <c r="G177" i="7" s="1"/>
  <c r="E163" i="22"/>
  <c r="I79" i="15"/>
  <c r="E186" i="22"/>
  <c r="I85" i="15"/>
  <c r="G187" i="7" s="1"/>
  <c r="E168" i="22"/>
  <c r="I88" i="15"/>
  <c r="G190" i="7" s="1"/>
  <c r="E160" i="22"/>
  <c r="L198" i="7"/>
  <c r="K180" i="22"/>
  <c r="N197" i="7"/>
  <c r="N175" i="22"/>
  <c r="I190" i="15"/>
  <c r="M190" i="7" s="1"/>
  <c r="N160" i="22"/>
  <c r="I159" i="15"/>
  <c r="K175" i="22"/>
  <c r="I125" i="15"/>
  <c r="H174" i="22"/>
  <c r="I80" i="15"/>
  <c r="G182" i="7" s="1"/>
  <c r="E162" i="22"/>
  <c r="I89" i="15"/>
  <c r="G191" i="7" s="1"/>
  <c r="E188" i="22"/>
  <c r="I52" i="15"/>
  <c r="E188" i="7" s="1"/>
  <c r="B160" i="22"/>
  <c r="I110" i="15"/>
  <c r="H166" i="22"/>
  <c r="I120" i="15"/>
  <c r="I188" i="7" s="1"/>
  <c r="H160" i="22"/>
  <c r="I176" i="15"/>
  <c r="M176" i="7" s="1"/>
  <c r="N167" i="22"/>
  <c r="I76" i="15"/>
  <c r="G178" i="7" s="1"/>
  <c r="E166" i="22"/>
  <c r="I49" i="15"/>
  <c r="E185" i="7" s="1"/>
  <c r="B165" i="22"/>
  <c r="I57" i="15"/>
  <c r="B189" i="22"/>
  <c r="I147" i="15"/>
  <c r="K188" i="22"/>
  <c r="I118" i="15"/>
  <c r="I186" i="7" s="1"/>
  <c r="H175" i="22"/>
  <c r="I177" i="15"/>
  <c r="AG13" i="23" s="1"/>
  <c r="N164" i="22"/>
  <c r="I186" i="15"/>
  <c r="M186" i="7" s="1"/>
  <c r="N184" i="22"/>
  <c r="I77" i="15"/>
  <c r="G179" i="7" s="1"/>
  <c r="E171" i="22"/>
  <c r="F197" i="7"/>
  <c r="B179" i="22"/>
  <c r="L195" i="7"/>
  <c r="K177" i="22"/>
  <c r="I50" i="15"/>
  <c r="E186" i="7" s="1"/>
  <c r="B174" i="22"/>
  <c r="I152" i="15"/>
  <c r="K173" i="22"/>
  <c r="I114" i="15"/>
  <c r="I182" i="7" s="1"/>
  <c r="H162" i="22"/>
  <c r="I119" i="15"/>
  <c r="H171" i="22"/>
  <c r="I123" i="15"/>
  <c r="I191" i="7" s="1"/>
  <c r="H189" i="22"/>
  <c r="M178" i="7"/>
  <c r="N165" i="22"/>
  <c r="I187" i="15"/>
  <c r="M187" i="7" s="1"/>
  <c r="N185" i="22"/>
  <c r="I74" i="15"/>
  <c r="G176" i="7" s="1"/>
  <c r="E167" i="22"/>
  <c r="I78" i="15"/>
  <c r="E175" i="22"/>
  <c r="I83" i="15"/>
  <c r="G185" i="7" s="1"/>
  <c r="E165" i="22"/>
  <c r="I87" i="15"/>
  <c r="G189" i="7" s="1"/>
  <c r="E161" i="22"/>
  <c r="I91" i="15"/>
  <c r="E172" i="22"/>
  <c r="I81" i="15"/>
  <c r="G183" i="7" s="1"/>
  <c r="E164" i="22"/>
  <c r="I144" i="14"/>
  <c r="Y12" i="23" s="1"/>
  <c r="K112" i="22"/>
  <c r="I108" i="14"/>
  <c r="H107" i="22"/>
  <c r="I76" i="14"/>
  <c r="I147" i="14"/>
  <c r="K136" i="22"/>
  <c r="I42" i="14"/>
  <c r="B110" i="22"/>
  <c r="I110" i="14"/>
  <c r="X12" i="23" s="1"/>
  <c r="Y6" i="23"/>
  <c r="K109" i="22"/>
  <c r="I40" i="14"/>
  <c r="E108" i="7" s="1"/>
  <c r="B107" i="22"/>
  <c r="I43" i="14"/>
  <c r="B109" i="22"/>
  <c r="I143" i="14"/>
  <c r="K109" i="7" s="1"/>
  <c r="K113" i="22"/>
  <c r="I111" i="14"/>
  <c r="I178" i="14"/>
  <c r="N112" i="22"/>
  <c r="I74" i="14"/>
  <c r="G108" i="7" s="1"/>
  <c r="E107" i="22"/>
  <c r="I181" i="14"/>
  <c r="N136" i="22"/>
  <c r="I182" i="14"/>
  <c r="N111" i="22"/>
  <c r="I41" i="14"/>
  <c r="E109" i="7" s="1"/>
  <c r="B111" i="22"/>
  <c r="I73" i="14"/>
  <c r="E109" i="22"/>
  <c r="I141" i="14"/>
  <c r="K107" i="7" s="1"/>
  <c r="K111" i="22"/>
  <c r="I7" i="14"/>
  <c r="AC95" i="26" s="1"/>
  <c r="L143" i="7"/>
  <c r="K142" i="22" s="1"/>
  <c r="I145" i="14"/>
  <c r="K108" i="22"/>
  <c r="I75" i="14"/>
  <c r="E113" i="22"/>
  <c r="I45" i="14"/>
  <c r="B134" i="22"/>
  <c r="I80" i="14"/>
  <c r="G114" i="7" s="1"/>
  <c r="I175" i="14"/>
  <c r="N109" i="22"/>
  <c r="I10" i="14"/>
  <c r="I44" i="14"/>
  <c r="E112" i="7" s="1"/>
  <c r="B135" i="22"/>
  <c r="I142" i="14"/>
  <c r="K108" i="7" s="1"/>
  <c r="K107" i="22"/>
  <c r="I109" i="14"/>
  <c r="H113" i="22"/>
  <c r="I176" i="14"/>
  <c r="N107" i="22"/>
  <c r="I77" i="14"/>
  <c r="I177" i="14"/>
  <c r="N113" i="22"/>
  <c r="I148" i="14"/>
  <c r="K114" i="7" s="1"/>
  <c r="K110" i="22"/>
  <c r="I46" i="14"/>
  <c r="E114" i="7" s="1"/>
  <c r="B136" i="22"/>
  <c r="I39" i="14"/>
  <c r="B108" i="22"/>
  <c r="I41" i="13"/>
  <c r="E75" i="7" s="1"/>
  <c r="B73" i="22"/>
  <c r="I147" i="13"/>
  <c r="K81" i="22"/>
  <c r="I112" i="13"/>
  <c r="Q12" i="23" s="1"/>
  <c r="H77" i="22"/>
  <c r="F80" i="7"/>
  <c r="B82" i="22"/>
  <c r="I142" i="13"/>
  <c r="R3" i="23" s="1"/>
  <c r="K77" i="22"/>
  <c r="I150" i="13"/>
  <c r="K82" i="7" s="1"/>
  <c r="K75" i="22"/>
  <c r="I114" i="13"/>
  <c r="H102" i="22"/>
  <c r="I183" i="13"/>
  <c r="N102" i="22"/>
  <c r="I77" i="13"/>
  <c r="G77" i="7" s="1"/>
  <c r="E75" i="22"/>
  <c r="N82" i="7"/>
  <c r="I175" i="13"/>
  <c r="N79" i="22"/>
  <c r="I141" i="13"/>
  <c r="K73" i="7" s="1"/>
  <c r="K78" i="22"/>
  <c r="C143" i="7"/>
  <c r="E142" i="22" s="1"/>
  <c r="I7" i="13"/>
  <c r="T66" i="26" s="1"/>
  <c r="I40" i="13"/>
  <c r="B78" i="22"/>
  <c r="I45" i="13"/>
  <c r="B76" i="22"/>
  <c r="I47" i="13"/>
  <c r="B77" i="22"/>
  <c r="I145" i="13"/>
  <c r="K74" i="22"/>
  <c r="I149" i="13"/>
  <c r="K102" i="22"/>
  <c r="I118" i="13"/>
  <c r="H101" i="22"/>
  <c r="I113" i="13"/>
  <c r="H74" i="22"/>
  <c r="I116" i="13"/>
  <c r="I82" i="7" s="1"/>
  <c r="H76" i="22"/>
  <c r="I176" i="13"/>
  <c r="N77" i="22"/>
  <c r="I181" i="13"/>
  <c r="S18" i="23" s="1"/>
  <c r="N76" i="22"/>
  <c r="I74" i="13"/>
  <c r="E81" i="22"/>
  <c r="I78" i="13"/>
  <c r="E77" i="22"/>
  <c r="I81" i="13"/>
  <c r="E79" i="22"/>
  <c r="I73" i="13"/>
  <c r="E78" i="22"/>
  <c r="L87" i="7"/>
  <c r="K85" i="22"/>
  <c r="I11" i="13"/>
  <c r="C147" i="7"/>
  <c r="E144" i="22" s="1"/>
  <c r="I44" i="13"/>
  <c r="B79" i="22"/>
  <c r="I110" i="13"/>
  <c r="H80" i="22"/>
  <c r="I180" i="13"/>
  <c r="N78" i="22"/>
  <c r="I80" i="13"/>
  <c r="E102" i="22"/>
  <c r="C149" i="7"/>
  <c r="E145" i="22" s="1"/>
  <c r="I13" i="13"/>
  <c r="I42" i="13"/>
  <c r="E76" i="7" s="1"/>
  <c r="B81" i="22"/>
  <c r="I50" i="13"/>
  <c r="B102" i="22"/>
  <c r="F88" i="7"/>
  <c r="B87" i="22"/>
  <c r="I146" i="13"/>
  <c r="R12" i="23" s="1"/>
  <c r="K79" i="22"/>
  <c r="I109" i="13"/>
  <c r="I75" i="7" s="1"/>
  <c r="H73" i="22"/>
  <c r="I179" i="13"/>
  <c r="M77" i="7" s="1"/>
  <c r="N100" i="22"/>
  <c r="I79" i="13"/>
  <c r="E80" i="22"/>
  <c r="G89" i="7"/>
  <c r="H89" i="7"/>
  <c r="E87" i="22"/>
  <c r="F77" i="7"/>
  <c r="B74" i="22"/>
  <c r="I48" i="13"/>
  <c r="E82" i="7" s="1"/>
  <c r="B75" i="22"/>
  <c r="I148" i="13"/>
  <c r="K80" i="7" s="1"/>
  <c r="K80" i="22"/>
  <c r="I111" i="13"/>
  <c r="I77" i="7" s="1"/>
  <c r="H75" i="22"/>
  <c r="I115" i="13"/>
  <c r="H79" i="22"/>
  <c r="S19" i="23"/>
  <c r="N73" i="22"/>
  <c r="M80" i="7"/>
  <c r="N101" i="22"/>
  <c r="I82" i="13"/>
  <c r="E74" i="22"/>
  <c r="C141" i="7"/>
  <c r="E141" i="22" s="1"/>
  <c r="C145" i="7"/>
  <c r="E143" i="22" s="1"/>
  <c r="I9" i="13"/>
  <c r="N4" i="23" s="1"/>
  <c r="I143" i="12"/>
  <c r="N46" i="22"/>
  <c r="I108" i="12"/>
  <c r="J3" i="23" s="1"/>
  <c r="K42" i="22"/>
  <c r="P45" i="7"/>
  <c r="Q64" i="22"/>
  <c r="I76" i="12"/>
  <c r="I12" i="23" s="1"/>
  <c r="H40" i="22"/>
  <c r="I84" i="12"/>
  <c r="H47" i="22"/>
  <c r="I150" i="12"/>
  <c r="N48" i="22"/>
  <c r="I109" i="12"/>
  <c r="K44" i="22"/>
  <c r="I47" i="7"/>
  <c r="H67" i="22"/>
  <c r="I73" i="12"/>
  <c r="H45" i="22"/>
  <c r="I186" i="12"/>
  <c r="O50" i="7" s="1"/>
  <c r="Q46" i="22"/>
  <c r="Q35" i="26"/>
  <c r="G19" i="23"/>
  <c r="B51" i="22"/>
  <c r="B42" i="22"/>
  <c r="I15" i="12"/>
  <c r="B41" i="22"/>
  <c r="I145" i="12"/>
  <c r="N42" i="22"/>
  <c r="C63" i="7"/>
  <c r="O46" i="7"/>
  <c r="Q43" i="22"/>
  <c r="I74" i="12"/>
  <c r="H42" i="22"/>
  <c r="I77" i="12"/>
  <c r="H43" i="22"/>
  <c r="I86" i="12"/>
  <c r="I52" i="7" s="1"/>
  <c r="H62" i="22"/>
  <c r="Q41" i="26"/>
  <c r="I154" i="12"/>
  <c r="N62" i="22"/>
  <c r="I141" i="12"/>
  <c r="N44" i="22"/>
  <c r="I12" i="12"/>
  <c r="E46" i="7" s="1"/>
  <c r="B44" i="22"/>
  <c r="I142" i="12"/>
  <c r="N43" i="22"/>
  <c r="I148" i="12"/>
  <c r="M46" i="7" s="1"/>
  <c r="N45" i="22"/>
  <c r="I111" i="12"/>
  <c r="K41" i="22"/>
  <c r="I178" i="12"/>
  <c r="L12" i="23" s="1"/>
  <c r="Q66" i="22"/>
  <c r="I79" i="12"/>
  <c r="I45" i="7" s="1"/>
  <c r="H68" i="22"/>
  <c r="E52" i="7"/>
  <c r="B68" i="22"/>
  <c r="I152" i="12"/>
  <c r="N47" i="22"/>
  <c r="I114" i="12"/>
  <c r="K46" i="7" s="1"/>
  <c r="K47" i="22"/>
  <c r="I176" i="12"/>
  <c r="Q39" i="22"/>
  <c r="I184" i="12"/>
  <c r="Q67" i="22"/>
  <c r="I75" i="12"/>
  <c r="H44" i="22"/>
  <c r="I11" i="12"/>
  <c r="E45" i="7" s="1"/>
  <c r="B45" i="22"/>
  <c r="I7" i="12"/>
  <c r="B49" i="22"/>
  <c r="I144" i="12"/>
  <c r="K12" i="23" s="1"/>
  <c r="N40" i="22"/>
  <c r="I110" i="12"/>
  <c r="J12" i="23" s="1"/>
  <c r="K40" i="22"/>
  <c r="I113" i="12"/>
  <c r="K48" i="22"/>
  <c r="I177" i="12"/>
  <c r="Q45" i="22"/>
  <c r="O47" i="7"/>
  <c r="Q65" i="22"/>
  <c r="I185" i="12"/>
  <c r="Q68" i="22"/>
  <c r="I52" i="12"/>
  <c r="G52" i="7" s="1"/>
  <c r="E64" i="22"/>
  <c r="M47" i="7"/>
  <c r="N67" i="22"/>
  <c r="I39" i="12"/>
  <c r="E44" i="22"/>
  <c r="D23" i="7"/>
  <c r="F30" i="7"/>
  <c r="I11" i="3"/>
  <c r="I79" i="3"/>
  <c r="I144" i="3"/>
  <c r="I43" i="3"/>
  <c r="G9" i="7" s="1"/>
  <c r="I88" i="3"/>
  <c r="I20" i="7" s="1"/>
  <c r="I9" i="3"/>
  <c r="I80" i="3"/>
  <c r="I12" i="7" s="1"/>
  <c r="I143" i="3"/>
  <c r="I86" i="3"/>
  <c r="D10" i="23" s="1"/>
  <c r="I85" i="3"/>
  <c r="I5" i="3"/>
  <c r="F26" i="7"/>
  <c r="F23" i="7"/>
  <c r="L34" i="7"/>
  <c r="I157" i="3"/>
  <c r="M21" i="7" s="1"/>
  <c r="I7" i="3"/>
  <c r="I46" i="3"/>
  <c r="G12" i="7" s="1"/>
  <c r="I113" i="3"/>
  <c r="I148" i="3"/>
  <c r="M12" i="7" s="1"/>
  <c r="I110" i="3"/>
  <c r="K8" i="7" s="1"/>
  <c r="I87" i="3"/>
  <c r="I19" i="7" s="1"/>
  <c r="I55" i="3"/>
  <c r="G21" i="7" s="1"/>
  <c r="I107" i="3"/>
  <c r="E4" i="23" s="1"/>
  <c r="I6" i="3"/>
  <c r="I12" i="3"/>
  <c r="E12" i="7" s="1"/>
  <c r="I40" i="3"/>
  <c r="I114" i="3"/>
  <c r="K12" i="7" s="1"/>
  <c r="I145" i="3"/>
  <c r="I142" i="3"/>
  <c r="M6" i="7" s="1"/>
  <c r="I13" i="3"/>
  <c r="N13" i="7"/>
  <c r="I123" i="3"/>
  <c r="K21" i="7" s="1"/>
  <c r="I115" i="3"/>
  <c r="K13" i="7" s="1"/>
  <c r="I39" i="3"/>
  <c r="D29" i="7"/>
  <c r="D31" i="7"/>
  <c r="I41" i="3"/>
  <c r="I146" i="3"/>
  <c r="D24" i="7"/>
  <c r="I8" i="3"/>
  <c r="I10" i="3"/>
  <c r="I42" i="3"/>
  <c r="I77" i="3"/>
  <c r="I112" i="3"/>
  <c r="I109" i="3"/>
  <c r="I147" i="3"/>
  <c r="I15" i="3"/>
  <c r="E15" i="7" s="1"/>
  <c r="J13" i="7"/>
  <c r="I83" i="3"/>
  <c r="I15" i="7" s="1"/>
  <c r="I84" i="3"/>
  <c r="I16" i="7" s="1"/>
  <c r="I73" i="3"/>
  <c r="F34" i="7"/>
  <c r="I149" i="3"/>
  <c r="M13" i="7" s="1"/>
  <c r="I47" i="3"/>
  <c r="G13" i="7" s="1"/>
  <c r="H35" i="23"/>
  <c r="D35" i="23"/>
  <c r="B35" i="23"/>
  <c r="F35" i="23"/>
  <c r="O8" i="23"/>
  <c r="I14" i="17"/>
  <c r="I53" i="7"/>
  <c r="H19" i="23"/>
  <c r="I16" i="17"/>
  <c r="AX163" i="26"/>
  <c r="K19" i="23"/>
  <c r="E22" i="7"/>
  <c r="C22" i="7" s="1"/>
  <c r="I22" i="7"/>
  <c r="E53" i="7"/>
  <c r="I113" i="7"/>
  <c r="M115" i="7"/>
  <c r="K115" i="7"/>
  <c r="I8" i="17"/>
  <c r="AX161" i="26"/>
  <c r="G115" i="7"/>
  <c r="I19" i="23"/>
  <c r="I10" i="17"/>
  <c r="AX159" i="26" s="1"/>
  <c r="I18" i="17"/>
  <c r="AX169" i="26" s="1"/>
  <c r="O19" i="23"/>
  <c r="I12" i="17"/>
  <c r="AX166" i="26"/>
  <c r="AD13" i="23"/>
  <c r="I21" i="7"/>
  <c r="I6" i="17"/>
  <c r="AX154" i="26" s="1"/>
  <c r="AX153" i="26"/>
  <c r="S299" i="7"/>
  <c r="D303" i="7"/>
  <c r="K307" i="7"/>
  <c r="D307" i="7"/>
  <c r="K267" i="7"/>
  <c r="K263" i="7"/>
  <c r="P209" i="7"/>
  <c r="Q210" i="22"/>
  <c r="O221" i="7"/>
  <c r="BD165" i="26"/>
  <c r="O213" i="7"/>
  <c r="BD157" i="26"/>
  <c r="O219" i="7"/>
  <c r="BD163" i="26"/>
  <c r="O211" i="7"/>
  <c r="BD155" i="26"/>
  <c r="O223" i="7"/>
  <c r="BD167" i="26"/>
  <c r="O218" i="7"/>
  <c r="BD162" i="26"/>
  <c r="O212" i="7"/>
  <c r="BD156" i="26"/>
  <c r="O217" i="7"/>
  <c r="BD161" i="26"/>
  <c r="O224" i="7"/>
  <c r="BD168" i="26"/>
  <c r="O216" i="7"/>
  <c r="BD160" i="26"/>
  <c r="O225" i="7"/>
  <c r="BD169" i="26"/>
  <c r="O214" i="7"/>
  <c r="BD158" i="26"/>
  <c r="O226" i="7"/>
  <c r="BD174" i="26"/>
  <c r="BD176" i="26"/>
  <c r="BD179" i="26"/>
  <c r="BD178" i="26"/>
  <c r="BD177" i="26"/>
  <c r="BD171" i="26"/>
  <c r="BD172" i="26"/>
  <c r="BD173" i="26"/>
  <c r="BD180" i="26"/>
  <c r="BD181" i="26"/>
  <c r="BD182" i="26"/>
  <c r="BD175" i="26"/>
  <c r="BD170" i="26"/>
  <c r="O220" i="7"/>
  <c r="BD164" i="26"/>
  <c r="O215" i="7"/>
  <c r="BD159" i="26"/>
  <c r="O210" i="7"/>
  <c r="BD154" i="26"/>
  <c r="O222" i="7"/>
  <c r="BD166" i="26"/>
  <c r="O209" i="7"/>
  <c r="BD153" i="26"/>
  <c r="AC13" i="23"/>
  <c r="I39" i="15"/>
  <c r="AC4" i="23" s="1"/>
  <c r="B171" i="22"/>
  <c r="I175" i="15"/>
  <c r="N171" i="22"/>
  <c r="I107" i="15"/>
  <c r="H172" i="22"/>
  <c r="I141" i="15"/>
  <c r="AF4" i="23" s="1"/>
  <c r="K170" i="22"/>
  <c r="I73" i="15"/>
  <c r="E170" i="22"/>
  <c r="AR137" i="26"/>
  <c r="O195" i="7"/>
  <c r="AR143" i="26"/>
  <c r="O194" i="7"/>
  <c r="AR142" i="26"/>
  <c r="O193" i="7"/>
  <c r="AR141" i="26"/>
  <c r="O186" i="7"/>
  <c r="AR134" i="26"/>
  <c r="O196" i="7"/>
  <c r="AR147" i="26"/>
  <c r="AR150" i="26"/>
  <c r="AR146" i="26"/>
  <c r="AR145" i="26"/>
  <c r="AR149" i="26"/>
  <c r="AR151" i="26"/>
  <c r="AR152" i="26"/>
  <c r="AR148" i="26"/>
  <c r="AR144" i="26"/>
  <c r="O192" i="7"/>
  <c r="AR128" i="26"/>
  <c r="O115" i="7"/>
  <c r="AI116" i="26"/>
  <c r="AI108" i="26"/>
  <c r="AI120" i="26"/>
  <c r="AI121" i="26"/>
  <c r="AI103" i="26"/>
  <c r="AI117" i="26"/>
  <c r="AI118" i="26"/>
  <c r="AI102" i="26"/>
  <c r="AI119" i="26"/>
  <c r="AI110" i="26"/>
  <c r="AI104" i="26"/>
  <c r="AI122" i="26"/>
  <c r="AI109" i="26"/>
  <c r="AI107" i="26"/>
  <c r="AI101" i="26"/>
  <c r="AI114" i="26"/>
  <c r="AI112" i="26"/>
  <c r="AI106" i="26"/>
  <c r="AI115" i="26"/>
  <c r="AI113" i="26"/>
  <c r="AI111" i="26"/>
  <c r="AI105" i="26"/>
  <c r="AI100" i="26"/>
  <c r="O111" i="7"/>
  <c r="O108" i="7"/>
  <c r="O84" i="7"/>
  <c r="Z74" i="26"/>
  <c r="O76" i="7"/>
  <c r="Z66" i="26"/>
  <c r="O73" i="7"/>
  <c r="O83" i="7"/>
  <c r="Z73" i="26"/>
  <c r="O86" i="7"/>
  <c r="Z90" i="26"/>
  <c r="Z79" i="26"/>
  <c r="Z77" i="26"/>
  <c r="Z86" i="26"/>
  <c r="Z92" i="26"/>
  <c r="Z84" i="26"/>
  <c r="Z88" i="26"/>
  <c r="Z81" i="26"/>
  <c r="Z78" i="26"/>
  <c r="Z85" i="26"/>
  <c r="Z87" i="26"/>
  <c r="Z80" i="26"/>
  <c r="Z76" i="26"/>
  <c r="Z82" i="26"/>
  <c r="Z89" i="26"/>
  <c r="Z91" i="26"/>
  <c r="Z83" i="26"/>
  <c r="O85" i="7"/>
  <c r="Z75" i="26"/>
  <c r="Z67" i="26"/>
  <c r="Q51" i="7"/>
  <c r="Q53" i="7"/>
  <c r="Q54" i="26"/>
  <c r="Q55" i="26"/>
  <c r="Q61" i="26"/>
  <c r="Q51" i="26"/>
  <c r="Q56" i="26"/>
  <c r="Q48" i="26"/>
  <c r="Q53" i="26"/>
  <c r="Q49" i="26"/>
  <c r="Q52" i="26"/>
  <c r="Q59" i="26"/>
  <c r="Q58" i="26"/>
  <c r="Q57" i="26"/>
  <c r="Q62" i="26"/>
  <c r="Q50" i="26"/>
  <c r="Q60" i="26"/>
  <c r="Q47" i="26"/>
  <c r="Q43" i="7"/>
  <c r="Q37" i="26"/>
  <c r="Q52" i="7"/>
  <c r="Q46" i="26"/>
  <c r="Q38" i="26"/>
  <c r="Q49" i="7"/>
  <c r="Q43" i="26"/>
  <c r="V6" i="23"/>
  <c r="I10" i="15"/>
  <c r="AL133" i="26"/>
  <c r="I22" i="15"/>
  <c r="I8" i="15"/>
  <c r="I20" i="15"/>
  <c r="AL143" i="26" s="1"/>
  <c r="I14" i="15"/>
  <c r="AL128" i="26"/>
  <c r="I6" i="15"/>
  <c r="AL124" i="26" s="1"/>
  <c r="C59" i="7"/>
  <c r="D59" i="7"/>
  <c r="C62" i="7"/>
  <c r="D62" i="7"/>
  <c r="C67" i="7"/>
  <c r="D67" i="7"/>
  <c r="C65" i="7"/>
  <c r="D65" i="7"/>
  <c r="D27" i="7"/>
  <c r="C68" i="7"/>
  <c r="D68" i="7"/>
  <c r="C61" i="7"/>
  <c r="D61" i="7"/>
  <c r="D57" i="7"/>
  <c r="C60" i="7"/>
  <c r="D60" i="7"/>
  <c r="I40" i="15"/>
  <c r="AC8" i="23"/>
  <c r="AC15" i="23"/>
  <c r="I46" i="15"/>
  <c r="I50" i="17"/>
  <c r="I46" i="17"/>
  <c r="F232" i="7"/>
  <c r="I43" i="13"/>
  <c r="I46" i="13"/>
  <c r="I39" i="13"/>
  <c r="O4" i="23" s="1"/>
  <c r="H40" i="7"/>
  <c r="I40" i="12"/>
  <c r="H56" i="7"/>
  <c r="I42" i="12"/>
  <c r="H12" i="23" s="1"/>
  <c r="I46" i="12"/>
  <c r="H44" i="7"/>
  <c r="I48" i="12"/>
  <c r="H9" i="23" s="1"/>
  <c r="I50" i="12"/>
  <c r="H50" i="7"/>
  <c r="H45" i="7"/>
  <c r="H51" i="7"/>
  <c r="I51" i="12"/>
  <c r="I41" i="12"/>
  <c r="I45" i="12"/>
  <c r="H17" i="7"/>
  <c r="I51" i="3"/>
  <c r="I44" i="3"/>
  <c r="H15" i="7"/>
  <c r="I49" i="3"/>
  <c r="H13" i="7"/>
  <c r="H20" i="7"/>
  <c r="I54" i="3"/>
  <c r="H18" i="7"/>
  <c r="I52" i="3"/>
  <c r="C10" i="23" s="1"/>
  <c r="I45" i="3"/>
  <c r="H14" i="7"/>
  <c r="I48" i="3"/>
  <c r="H19" i="7"/>
  <c r="I53" i="3"/>
  <c r="H16" i="7"/>
  <c r="I50" i="3"/>
  <c r="F114" i="7"/>
  <c r="I45" i="17"/>
  <c r="I52" i="17"/>
  <c r="E222" i="7" s="1"/>
  <c r="F228" i="7"/>
  <c r="C236" i="7"/>
  <c r="D235" i="7"/>
  <c r="C235" i="7"/>
  <c r="D237" i="7"/>
  <c r="C237" i="7"/>
  <c r="D238" i="7"/>
  <c r="C238" i="7"/>
  <c r="D234" i="7"/>
  <c r="C234" i="7"/>
  <c r="F233" i="7"/>
  <c r="F99" i="7"/>
  <c r="F93" i="7"/>
  <c r="I157" i="15"/>
  <c r="AF8" i="23" s="1"/>
  <c r="I153" i="15"/>
  <c r="I144" i="15"/>
  <c r="I156" i="15"/>
  <c r="I142" i="15"/>
  <c r="I145" i="15"/>
  <c r="I148" i="15"/>
  <c r="L187" i="7"/>
  <c r="I153" i="17"/>
  <c r="AP8" i="23"/>
  <c r="L230" i="7"/>
  <c r="I143" i="13"/>
  <c r="L84" i="7"/>
  <c r="I152" i="13"/>
  <c r="R10" i="23" s="1"/>
  <c r="I144" i="13"/>
  <c r="L113" i="7"/>
  <c r="L112" i="7"/>
  <c r="L114" i="7"/>
  <c r="K112" i="7"/>
  <c r="I153" i="12"/>
  <c r="I147" i="12"/>
  <c r="N47" i="7"/>
  <c r="N51" i="7"/>
  <c r="N50" i="7"/>
  <c r="N52" i="7"/>
  <c r="N18" i="7"/>
  <c r="I154" i="3"/>
  <c r="F10" i="23" s="1"/>
  <c r="N19" i="7"/>
  <c r="I155" i="3"/>
  <c r="F8" i="23" s="1"/>
  <c r="N16" i="7"/>
  <c r="I152" i="3"/>
  <c r="N14" i="7"/>
  <c r="N17" i="7"/>
  <c r="I153" i="3"/>
  <c r="I150" i="3"/>
  <c r="N20" i="7"/>
  <c r="I156" i="3"/>
  <c r="N15" i="7"/>
  <c r="I151" i="3"/>
  <c r="I189" i="15"/>
  <c r="I192" i="15"/>
  <c r="AG11" i="23" s="1"/>
  <c r="I181" i="15"/>
  <c r="I193" i="15"/>
  <c r="I188" i="15"/>
  <c r="N183" i="7"/>
  <c r="N189" i="7"/>
  <c r="N190" i="7"/>
  <c r="I182" i="17"/>
  <c r="I183" i="17"/>
  <c r="I187" i="17"/>
  <c r="AQ8" i="23"/>
  <c r="N216" i="7"/>
  <c r="N228" i="7"/>
  <c r="I178" i="13"/>
  <c r="I184" i="13"/>
  <c r="N73" i="7"/>
  <c r="N89" i="7"/>
  <c r="S8" i="23"/>
  <c r="M84" i="7"/>
  <c r="I179" i="14"/>
  <c r="Z14" i="23" s="1"/>
  <c r="N114" i="7"/>
  <c r="Z8" i="23"/>
  <c r="Z6" i="23"/>
  <c r="M112" i="7"/>
  <c r="N109" i="7"/>
  <c r="M109" i="7"/>
  <c r="I188" i="12"/>
  <c r="I179" i="12"/>
  <c r="I187" i="12"/>
  <c r="P51" i="7"/>
  <c r="O45" i="7"/>
  <c r="P50" i="7"/>
  <c r="P52" i="7"/>
  <c r="I111" i="15"/>
  <c r="I117" i="15"/>
  <c r="I124" i="15"/>
  <c r="AE11" i="23" s="1"/>
  <c r="J185" i="7"/>
  <c r="I114" i="17"/>
  <c r="J216" i="7"/>
  <c r="J232" i="7"/>
  <c r="I107" i="7"/>
  <c r="I116" i="12"/>
  <c r="I117" i="12"/>
  <c r="L19" i="7"/>
  <c r="I121" i="3"/>
  <c r="L17" i="7"/>
  <c r="I119" i="3"/>
  <c r="L16" i="7"/>
  <c r="I118" i="3"/>
  <c r="L14" i="7"/>
  <c r="I116" i="3"/>
  <c r="L20" i="7"/>
  <c r="I122" i="3"/>
  <c r="L18" i="7"/>
  <c r="I108" i="3"/>
  <c r="L15" i="7"/>
  <c r="I117" i="3"/>
  <c r="H55" i="7"/>
  <c r="H66" i="7"/>
  <c r="H52" i="7"/>
  <c r="N21" i="7"/>
  <c r="L21" i="7"/>
  <c r="H21" i="7"/>
  <c r="N234" i="7"/>
  <c r="N236" i="7"/>
  <c r="N235" i="7"/>
  <c r="N238" i="7"/>
  <c r="N237" i="7"/>
  <c r="N233" i="7"/>
  <c r="L238" i="7"/>
  <c r="L233" i="7"/>
  <c r="L234" i="7"/>
  <c r="L237" i="7"/>
  <c r="L236" i="7"/>
  <c r="L235" i="7"/>
  <c r="J236" i="7"/>
  <c r="J235" i="7"/>
  <c r="J233" i="7"/>
  <c r="J237" i="7"/>
  <c r="J238" i="7"/>
  <c r="J234" i="7"/>
  <c r="H237" i="7"/>
  <c r="H230" i="7"/>
  <c r="H236" i="7"/>
  <c r="H238" i="7"/>
  <c r="H234" i="7"/>
  <c r="H235" i="7"/>
  <c r="F238" i="7"/>
  <c r="F237" i="7"/>
  <c r="F236" i="7"/>
  <c r="F235" i="7"/>
  <c r="F234" i="7"/>
  <c r="L327" i="7"/>
  <c r="K242" i="22" s="1"/>
  <c r="L321" i="7"/>
  <c r="K233" i="22" s="1"/>
  <c r="AL8" i="23"/>
  <c r="L323" i="7"/>
  <c r="K228" i="22" s="1"/>
  <c r="L319" i="7"/>
  <c r="K230" i="22" s="1"/>
  <c r="L317" i="7"/>
  <c r="K241" i="22" s="1"/>
  <c r="L325" i="7"/>
  <c r="K229" i="22" s="1"/>
  <c r="K325" i="7"/>
  <c r="P195" i="7"/>
  <c r="P184" i="7"/>
  <c r="P193" i="7"/>
  <c r="P204" i="7"/>
  <c r="P197" i="7"/>
  <c r="P183" i="7"/>
  <c r="P203" i="7"/>
  <c r="P192" i="7"/>
  <c r="P181" i="7"/>
  <c r="P194" i="7"/>
  <c r="P180" i="7"/>
  <c r="P190" i="7"/>
  <c r="P179" i="7"/>
  <c r="P200" i="7"/>
  <c r="P182" i="7"/>
  <c r="P198" i="7"/>
  <c r="P187" i="7"/>
  <c r="P185" i="7"/>
  <c r="P188" i="7"/>
  <c r="P202" i="7"/>
  <c r="P189" i="7"/>
  <c r="P175" i="7"/>
  <c r="P199" i="7"/>
  <c r="P177" i="7"/>
  <c r="P191" i="7"/>
  <c r="P201" i="7"/>
  <c r="P186" i="7"/>
  <c r="P176" i="7"/>
  <c r="P196" i="7"/>
  <c r="P178" i="7"/>
  <c r="N202" i="7"/>
  <c r="N203" i="7"/>
  <c r="N199" i="7"/>
  <c r="N204" i="7"/>
  <c r="N201" i="7"/>
  <c r="N200" i="7"/>
  <c r="L201" i="7"/>
  <c r="L200" i="7"/>
  <c r="L204" i="7"/>
  <c r="L199" i="7"/>
  <c r="L202" i="7"/>
  <c r="L203" i="7"/>
  <c r="J200" i="7"/>
  <c r="J204" i="7"/>
  <c r="J202" i="7"/>
  <c r="J201" i="7"/>
  <c r="J203" i="7"/>
  <c r="J199" i="7"/>
  <c r="H204" i="7"/>
  <c r="H202" i="7"/>
  <c r="H200" i="7"/>
  <c r="H203" i="7"/>
  <c r="H199" i="7"/>
  <c r="H201" i="7"/>
  <c r="F199" i="7"/>
  <c r="F202" i="7"/>
  <c r="F201" i="7"/>
  <c r="F203" i="7"/>
  <c r="F200" i="7"/>
  <c r="F204" i="7"/>
  <c r="P136" i="7"/>
  <c r="P128" i="7"/>
  <c r="P116" i="7"/>
  <c r="P111" i="7"/>
  <c r="P122" i="7"/>
  <c r="P110" i="7"/>
  <c r="P107" i="7"/>
  <c r="P124" i="7"/>
  <c r="P119" i="7"/>
  <c r="P130" i="7"/>
  <c r="P118" i="7"/>
  <c r="P115" i="7"/>
  <c r="P135" i="7"/>
  <c r="P129" i="7"/>
  <c r="P117" i="7"/>
  <c r="P126" i="7"/>
  <c r="P133" i="7"/>
  <c r="P123" i="7"/>
  <c r="P113" i="7"/>
  <c r="P125" i="7"/>
  <c r="P112" i="7"/>
  <c r="P131" i="7"/>
  <c r="P121" i="7"/>
  <c r="P109" i="7"/>
  <c r="P120" i="7"/>
  <c r="P108" i="7"/>
  <c r="P132" i="7"/>
  <c r="P127" i="7"/>
  <c r="P114" i="7"/>
  <c r="P134" i="7"/>
  <c r="N132" i="7"/>
  <c r="N129" i="7"/>
  <c r="N119" i="7"/>
  <c r="N131" i="7"/>
  <c r="N127" i="7"/>
  <c r="N126" i="7"/>
  <c r="N135" i="7"/>
  <c r="N134" i="7"/>
  <c r="N122" i="7"/>
  <c r="N117" i="7"/>
  <c r="N128" i="7"/>
  <c r="N116" i="7"/>
  <c r="N118" i="7"/>
  <c r="N115" i="7"/>
  <c r="N123" i="7"/>
  <c r="N130" i="7"/>
  <c r="N125" i="7"/>
  <c r="N136" i="7"/>
  <c r="N124" i="7"/>
  <c r="N121" i="7"/>
  <c r="N133" i="7"/>
  <c r="N120" i="7"/>
  <c r="L131" i="7"/>
  <c r="L118" i="7"/>
  <c r="L119" i="7"/>
  <c r="L133" i="7"/>
  <c r="L121" i="7"/>
  <c r="L120" i="7"/>
  <c r="L126" i="7"/>
  <c r="L128" i="7"/>
  <c r="L123" i="7"/>
  <c r="L117" i="7"/>
  <c r="L124" i="7"/>
  <c r="L136" i="7"/>
  <c r="L115" i="7"/>
  <c r="L135" i="7"/>
  <c r="L125" i="7"/>
  <c r="L134" i="7"/>
  <c r="L129" i="7"/>
  <c r="L132" i="7"/>
  <c r="L116" i="7"/>
  <c r="L127" i="7"/>
  <c r="L130" i="7"/>
  <c r="L122" i="7"/>
  <c r="H116" i="7"/>
  <c r="H130" i="7"/>
  <c r="H120" i="7"/>
  <c r="H136" i="7"/>
  <c r="H119" i="7"/>
  <c r="H133" i="7"/>
  <c r="H115" i="7"/>
  <c r="H129" i="7"/>
  <c r="H117" i="7"/>
  <c r="H131" i="7"/>
  <c r="H121" i="7"/>
  <c r="H128" i="7"/>
  <c r="H125" i="7"/>
  <c r="H118" i="7"/>
  <c r="H132" i="7"/>
  <c r="H127" i="7"/>
  <c r="H124" i="7"/>
  <c r="H123" i="7"/>
  <c r="H135" i="7"/>
  <c r="H122" i="7"/>
  <c r="H134" i="7"/>
  <c r="H126" i="7"/>
  <c r="F136" i="7"/>
  <c r="F123" i="7"/>
  <c r="F127" i="7"/>
  <c r="F115" i="7"/>
  <c r="F128" i="7"/>
  <c r="F116" i="7"/>
  <c r="F118" i="7"/>
  <c r="F124" i="7"/>
  <c r="F130" i="7"/>
  <c r="F125" i="7"/>
  <c r="F131" i="7"/>
  <c r="F129" i="7"/>
  <c r="F119" i="7"/>
  <c r="F132" i="7"/>
  <c r="F126" i="7"/>
  <c r="F135" i="7"/>
  <c r="F134" i="7"/>
  <c r="F122" i="7"/>
  <c r="F117" i="7"/>
  <c r="F121" i="7"/>
  <c r="F133" i="7"/>
  <c r="F120" i="7"/>
  <c r="P101" i="7"/>
  <c r="P90" i="7"/>
  <c r="P80" i="7"/>
  <c r="P86" i="7"/>
  <c r="P83" i="7"/>
  <c r="P87" i="7"/>
  <c r="P76" i="7"/>
  <c r="P78" i="7"/>
  <c r="P99" i="7"/>
  <c r="P85" i="7"/>
  <c r="P75" i="7"/>
  <c r="P98" i="7"/>
  <c r="P88" i="7"/>
  <c r="P92" i="7"/>
  <c r="P100" i="7"/>
  <c r="P94" i="7"/>
  <c r="P81" i="7"/>
  <c r="P91" i="7"/>
  <c r="P84" i="7"/>
  <c r="P73" i="7"/>
  <c r="P93" i="7"/>
  <c r="P82" i="7"/>
  <c r="P95" i="7"/>
  <c r="P97" i="7"/>
  <c r="P96" i="7"/>
  <c r="P74" i="7"/>
  <c r="P79" i="7"/>
  <c r="P89" i="7"/>
  <c r="P102" i="7"/>
  <c r="P77" i="7"/>
  <c r="N99" i="7"/>
  <c r="N96" i="7"/>
  <c r="N98" i="7"/>
  <c r="N97" i="7"/>
  <c r="N94" i="7"/>
  <c r="N100" i="7"/>
  <c r="N92" i="7"/>
  <c r="N91" i="7"/>
  <c r="N101" i="7"/>
  <c r="N90" i="7"/>
  <c r="N102" i="7"/>
  <c r="N93" i="7"/>
  <c r="N95" i="7"/>
  <c r="L101" i="7"/>
  <c r="L100" i="7"/>
  <c r="L93" i="7"/>
  <c r="L96" i="7"/>
  <c r="L102" i="7"/>
  <c r="L90" i="7"/>
  <c r="L91" i="7"/>
  <c r="L92" i="7"/>
  <c r="L98" i="7"/>
  <c r="L95" i="7"/>
  <c r="L94" i="7"/>
  <c r="L97" i="7"/>
  <c r="L99" i="7"/>
  <c r="H97" i="7"/>
  <c r="H98" i="7"/>
  <c r="H94" i="7"/>
  <c r="H92" i="7"/>
  <c r="H101" i="7"/>
  <c r="H91" i="7"/>
  <c r="H100" i="7"/>
  <c r="H99" i="7"/>
  <c r="H90" i="7"/>
  <c r="H95" i="7"/>
  <c r="H93" i="7"/>
  <c r="H96" i="7"/>
  <c r="F96" i="7"/>
  <c r="F89" i="7"/>
  <c r="F94" i="7"/>
  <c r="F95" i="7"/>
  <c r="F97" i="7"/>
  <c r="F100" i="7"/>
  <c r="F92" i="7"/>
  <c r="F102" i="7"/>
  <c r="F91" i="7"/>
  <c r="F98" i="7"/>
  <c r="F90" i="7"/>
  <c r="F101" i="7"/>
  <c r="R49" i="7"/>
  <c r="R60" i="7"/>
  <c r="R43" i="7"/>
  <c r="R65" i="7"/>
  <c r="R52" i="7"/>
  <c r="R59" i="7"/>
  <c r="R54" i="7"/>
  <c r="R66" i="7"/>
  <c r="R61" i="7"/>
  <c r="R55" i="7"/>
  <c r="R48" i="7"/>
  <c r="R47" i="7"/>
  <c r="R64" i="7"/>
  <c r="R42" i="7"/>
  <c r="R68" i="7"/>
  <c r="R51" i="7"/>
  <c r="R46" i="7"/>
  <c r="R67" i="7"/>
  <c r="R62" i="7"/>
  <c r="R57" i="7"/>
  <c r="R44" i="7"/>
  <c r="R63" i="7"/>
  <c r="R56" i="7"/>
  <c r="R58" i="7"/>
  <c r="R53" i="7"/>
  <c r="R50" i="7"/>
  <c r="R45" i="7"/>
  <c r="P54" i="7"/>
  <c r="P62" i="7"/>
  <c r="P53" i="7"/>
  <c r="P60" i="7"/>
  <c r="P68" i="7"/>
  <c r="P56" i="7"/>
  <c r="P55" i="7"/>
  <c r="P63" i="7"/>
  <c r="P58" i="7"/>
  <c r="P66" i="7"/>
  <c r="P64" i="7"/>
  <c r="P61" i="7"/>
  <c r="P59" i="7"/>
  <c r="P57" i="7"/>
  <c r="P65" i="7"/>
  <c r="P67" i="7"/>
  <c r="N65" i="7"/>
  <c r="N57" i="7"/>
  <c r="N68" i="7"/>
  <c r="N59" i="7"/>
  <c r="N64" i="7"/>
  <c r="N53" i="7"/>
  <c r="N63" i="7"/>
  <c r="N55" i="7"/>
  <c r="N66" i="7"/>
  <c r="N61" i="7"/>
  <c r="N60" i="7"/>
  <c r="N67" i="7"/>
  <c r="N58" i="7"/>
  <c r="N62" i="7"/>
  <c r="N54" i="7"/>
  <c r="N56" i="7"/>
  <c r="J60" i="7"/>
  <c r="J63" i="7"/>
  <c r="J55" i="7"/>
  <c r="J65" i="7"/>
  <c r="J62" i="7"/>
  <c r="J64" i="7"/>
  <c r="J56" i="7"/>
  <c r="J66" i="7"/>
  <c r="J58" i="7"/>
  <c r="J57" i="7"/>
  <c r="J67" i="7"/>
  <c r="J59" i="7"/>
  <c r="J53" i="7"/>
  <c r="J61" i="7"/>
  <c r="H61" i="7"/>
  <c r="H65" i="7"/>
  <c r="H59" i="7"/>
  <c r="H53" i="7"/>
  <c r="H63" i="7"/>
  <c r="H64" i="7"/>
  <c r="H58" i="7"/>
  <c r="H49" i="7"/>
  <c r="H60" i="7"/>
  <c r="H54" i="7"/>
  <c r="H67" i="7"/>
  <c r="H68" i="7"/>
  <c r="H62" i="7"/>
  <c r="H57" i="7"/>
  <c r="C58" i="7"/>
  <c r="C66" i="7"/>
  <c r="C64" i="7"/>
  <c r="F64" i="7"/>
  <c r="F56" i="7"/>
  <c r="F62" i="7"/>
  <c r="F61" i="7"/>
  <c r="F59" i="7"/>
  <c r="F65" i="7"/>
  <c r="F53" i="7"/>
  <c r="F60" i="7"/>
  <c r="F57" i="7"/>
  <c r="F68" i="7"/>
  <c r="F63" i="7"/>
  <c r="F54" i="7"/>
  <c r="F55" i="7"/>
  <c r="F67" i="7"/>
  <c r="N29" i="7"/>
  <c r="N24" i="7"/>
  <c r="N32" i="7"/>
  <c r="N26" i="7"/>
  <c r="N27" i="7"/>
  <c r="N25" i="7"/>
  <c r="N33" i="7"/>
  <c r="N28" i="7"/>
  <c r="N22" i="7"/>
  <c r="N30" i="7"/>
  <c r="N23" i="7"/>
  <c r="N31" i="7"/>
  <c r="N34" i="7"/>
  <c r="L23" i="7"/>
  <c r="L31" i="7"/>
  <c r="L24" i="7"/>
  <c r="L32" i="7"/>
  <c r="L29" i="7"/>
  <c r="L22" i="7"/>
  <c r="L30" i="7"/>
  <c r="L27" i="7"/>
  <c r="L28" i="7"/>
  <c r="L25" i="7"/>
  <c r="L33" i="7"/>
  <c r="L26" i="7"/>
  <c r="J30" i="7"/>
  <c r="J24" i="7"/>
  <c r="J32" i="7"/>
  <c r="J23" i="7"/>
  <c r="J34" i="7"/>
  <c r="J29" i="7"/>
  <c r="J22" i="7"/>
  <c r="J27" i="7"/>
  <c r="J28" i="7"/>
  <c r="J26" i="7"/>
  <c r="J31" i="7"/>
  <c r="J25" i="7"/>
  <c r="J33" i="7"/>
  <c r="H30" i="7"/>
  <c r="H24" i="7"/>
  <c r="H32" i="7"/>
  <c r="H25" i="7"/>
  <c r="H33" i="7"/>
  <c r="H26" i="7"/>
  <c r="H23" i="7"/>
  <c r="H31" i="7"/>
  <c r="H28" i="7"/>
  <c r="H34" i="7"/>
  <c r="H29" i="7"/>
  <c r="H22" i="7"/>
  <c r="H27" i="7"/>
  <c r="D28" i="7"/>
  <c r="I21" i="3"/>
  <c r="I14" i="3"/>
  <c r="I16" i="3"/>
  <c r="F22" i="7"/>
  <c r="F31" i="7"/>
  <c r="F33" i="7"/>
  <c r="I20" i="3"/>
  <c r="D33" i="7"/>
  <c r="F27" i="7"/>
  <c r="F29" i="7"/>
  <c r="F32" i="7"/>
  <c r="D141" i="7"/>
  <c r="C319" i="7"/>
  <c r="E233" i="22" s="1"/>
  <c r="C331" i="7"/>
  <c r="E231" i="22" s="1"/>
  <c r="AB6" i="23"/>
  <c r="C323" i="7"/>
  <c r="E238" i="22" s="1"/>
  <c r="C317" i="7"/>
  <c r="E242" i="22" s="1"/>
  <c r="AB19" i="23"/>
  <c r="C329" i="7"/>
  <c r="E239" i="22" s="1"/>
  <c r="D329" i="7"/>
  <c r="U8" i="23"/>
  <c r="D331" i="7"/>
  <c r="D325" i="7"/>
  <c r="D323" i="7"/>
  <c r="AL4" i="23"/>
  <c r="I9" i="12"/>
  <c r="F51" i="7"/>
  <c r="F50" i="7"/>
  <c r="F52" i="7"/>
  <c r="I86" i="15"/>
  <c r="I80" i="17"/>
  <c r="I88" i="17"/>
  <c r="I82" i="17"/>
  <c r="I79" i="14"/>
  <c r="W9" i="23" s="1"/>
  <c r="I84" i="13"/>
  <c r="P10" i="23" s="1"/>
  <c r="I76" i="13"/>
  <c r="I75" i="13"/>
  <c r="I74" i="3"/>
  <c r="I78" i="3"/>
  <c r="I76" i="3"/>
  <c r="I75" i="3"/>
  <c r="D3" i="23" s="1"/>
  <c r="I82" i="3"/>
  <c r="I81" i="3"/>
  <c r="I83" i="12"/>
  <c r="I82" i="12"/>
  <c r="I80" i="12"/>
  <c r="I85" i="12"/>
  <c r="J54" i="7"/>
  <c r="H112" i="7"/>
  <c r="H183" i="7"/>
  <c r="AD8" i="23"/>
  <c r="H218" i="7"/>
  <c r="W6" i="23"/>
  <c r="G112" i="7"/>
  <c r="H113" i="7"/>
  <c r="H114" i="7"/>
  <c r="J21" i="7"/>
  <c r="J49" i="7"/>
  <c r="J50" i="7"/>
  <c r="J52" i="7"/>
  <c r="J51" i="7"/>
  <c r="J20" i="7"/>
  <c r="J17" i="7"/>
  <c r="J19" i="7"/>
  <c r="J14" i="7"/>
  <c r="J15" i="7"/>
  <c r="J18" i="7"/>
  <c r="J16" i="7"/>
  <c r="F16" i="7"/>
  <c r="F21" i="7"/>
  <c r="F18" i="7"/>
  <c r="E18" i="7"/>
  <c r="F19" i="7"/>
  <c r="F14" i="7"/>
  <c r="F17" i="7"/>
  <c r="F20" i="7"/>
  <c r="M25" i="23"/>
  <c r="M32" i="23"/>
  <c r="M30" i="23"/>
  <c r="O39" i="23"/>
  <c r="O23" i="23"/>
  <c r="O33" i="23"/>
  <c r="O25" i="23"/>
  <c r="O32" i="23"/>
  <c r="F25" i="23"/>
  <c r="H41" i="7"/>
  <c r="H48" i="7"/>
  <c r="R39" i="7"/>
  <c r="R41" i="7"/>
  <c r="R40" i="7"/>
  <c r="L10" i="23"/>
  <c r="H46" i="7"/>
  <c r="H47" i="7"/>
  <c r="H39" i="7"/>
  <c r="D9" i="23"/>
  <c r="B32" i="23"/>
  <c r="H24" i="23"/>
  <c r="H23" i="23"/>
  <c r="H33" i="23"/>
  <c r="H30" i="23"/>
  <c r="H39" i="23"/>
  <c r="H25" i="23"/>
  <c r="F26" i="23"/>
  <c r="F29" i="23"/>
  <c r="F33" i="23"/>
  <c r="D28" i="23"/>
  <c r="D25" i="23"/>
  <c r="B33" i="23"/>
  <c r="C233" i="7"/>
  <c r="D231" i="7"/>
  <c r="N210" i="7"/>
  <c r="N214" i="7"/>
  <c r="N223" i="7"/>
  <c r="N225" i="7"/>
  <c r="N211" i="7"/>
  <c r="N212" i="7"/>
  <c r="N218" i="7"/>
  <c r="N222" i="7"/>
  <c r="N226" i="7"/>
  <c r="N229" i="7"/>
  <c r="N209" i="7"/>
  <c r="N215" i="7"/>
  <c r="N221" i="7"/>
  <c r="N224" i="7"/>
  <c r="N230" i="7"/>
  <c r="N213" i="7"/>
  <c r="N219" i="7"/>
  <c r="N220" i="7"/>
  <c r="N227" i="7"/>
  <c r="L210" i="7"/>
  <c r="L214" i="7"/>
  <c r="L218" i="7"/>
  <c r="L222" i="7"/>
  <c r="L226" i="7"/>
  <c r="L211" i="7"/>
  <c r="L215" i="7"/>
  <c r="L224" i="7"/>
  <c r="L227" i="7"/>
  <c r="L229" i="7"/>
  <c r="L212" i="7"/>
  <c r="L216" i="7"/>
  <c r="L220" i="7"/>
  <c r="L223" i="7"/>
  <c r="L232" i="7"/>
  <c r="L219" i="7"/>
  <c r="L209" i="7"/>
  <c r="L213" i="7"/>
  <c r="L217" i="7"/>
  <c r="L225" i="7"/>
  <c r="L228" i="7"/>
  <c r="J212" i="7"/>
  <c r="J220" i="7"/>
  <c r="J225" i="7"/>
  <c r="J227" i="7"/>
  <c r="J230" i="7"/>
  <c r="J214" i="7"/>
  <c r="J222" i="7"/>
  <c r="J231" i="7"/>
  <c r="J211" i="7"/>
  <c r="J215" i="7"/>
  <c r="J219" i="7"/>
  <c r="J223" i="7"/>
  <c r="J209" i="7"/>
  <c r="J217" i="7"/>
  <c r="J224" i="7"/>
  <c r="J210" i="7"/>
  <c r="J213" i="7"/>
  <c r="J218" i="7"/>
  <c r="J221" i="7"/>
  <c r="J226" i="7"/>
  <c r="H212" i="7"/>
  <c r="H215" i="7"/>
  <c r="H217" i="7"/>
  <c r="H223" i="7"/>
  <c r="H227" i="7"/>
  <c r="H210" i="7"/>
  <c r="H216" i="7"/>
  <c r="H220" i="7"/>
  <c r="H222" i="7"/>
  <c r="H225" i="7"/>
  <c r="H229" i="7"/>
  <c r="H232" i="7"/>
  <c r="H211" i="7"/>
  <c r="H219" i="7"/>
  <c r="H224" i="7"/>
  <c r="H228" i="7"/>
  <c r="H209" i="7"/>
  <c r="H213" i="7"/>
  <c r="H214" i="7"/>
  <c r="H221" i="7"/>
  <c r="H231" i="7"/>
  <c r="F221" i="7"/>
  <c r="F226" i="7"/>
  <c r="F229" i="7"/>
  <c r="F213" i="7"/>
  <c r="F215" i="7"/>
  <c r="F223" i="7"/>
  <c r="F210" i="7"/>
  <c r="F212" i="7"/>
  <c r="F218" i="7"/>
  <c r="F217" i="7"/>
  <c r="F224" i="7"/>
  <c r="F209" i="7"/>
  <c r="F211" i="7"/>
  <c r="F214" i="7"/>
  <c r="F219" i="7"/>
  <c r="F222" i="7"/>
  <c r="F227" i="7"/>
  <c r="F230" i="7"/>
  <c r="N175" i="7"/>
  <c r="N178" i="7"/>
  <c r="N182" i="7"/>
  <c r="N185" i="7"/>
  <c r="N192" i="7"/>
  <c r="N194" i="7"/>
  <c r="N196" i="7"/>
  <c r="N176" i="7"/>
  <c r="N186" i="7"/>
  <c r="N177" i="7"/>
  <c r="N180" i="7"/>
  <c r="N184" i="7"/>
  <c r="N188" i="7"/>
  <c r="N179" i="7"/>
  <c r="N181" i="7"/>
  <c r="N187" i="7"/>
  <c r="N191" i="7"/>
  <c r="N193" i="7"/>
  <c r="N195" i="7"/>
  <c r="N198" i="7"/>
  <c r="L177" i="7"/>
  <c r="L184" i="7"/>
  <c r="L189" i="7"/>
  <c r="L197" i="7"/>
  <c r="L194" i="7"/>
  <c r="L178" i="7"/>
  <c r="L185" i="7"/>
  <c r="L192" i="7"/>
  <c r="L175" i="7"/>
  <c r="L183" i="7"/>
  <c r="L186" i="7"/>
  <c r="L191" i="7"/>
  <c r="L193" i="7"/>
  <c r="L181" i="7"/>
  <c r="L176" i="7"/>
  <c r="L180" i="7"/>
  <c r="L188" i="7"/>
  <c r="L196" i="7"/>
  <c r="J177" i="7"/>
  <c r="J188" i="7"/>
  <c r="J198" i="7"/>
  <c r="J178" i="7"/>
  <c r="J183" i="7"/>
  <c r="J186" i="7"/>
  <c r="J190" i="7"/>
  <c r="J196" i="7"/>
  <c r="J176" i="7"/>
  <c r="J181" i="7"/>
  <c r="J184" i="7"/>
  <c r="J189" i="7"/>
  <c r="J192" i="7"/>
  <c r="J195" i="7"/>
  <c r="J182" i="7"/>
  <c r="J193" i="7"/>
  <c r="J175" i="7"/>
  <c r="J179" i="7"/>
  <c r="J180" i="7"/>
  <c r="J187" i="7"/>
  <c r="J191" i="7"/>
  <c r="J194" i="7"/>
  <c r="J197" i="7"/>
  <c r="H176" i="7"/>
  <c r="H178" i="7"/>
  <c r="H182" i="7"/>
  <c r="H187" i="7"/>
  <c r="H189" i="7"/>
  <c r="H192" i="7"/>
  <c r="H195" i="7"/>
  <c r="H198" i="7"/>
  <c r="H188" i="7"/>
  <c r="H190" i="7"/>
  <c r="H193" i="7"/>
  <c r="H177" i="7"/>
  <c r="H181" i="7"/>
  <c r="H185" i="7"/>
  <c r="H186" i="7"/>
  <c r="H191" i="7"/>
  <c r="H194" i="7"/>
  <c r="H197" i="7"/>
  <c r="H179" i="7"/>
  <c r="H175" i="7"/>
  <c r="H180" i="7"/>
  <c r="H184" i="7"/>
  <c r="H196" i="7"/>
  <c r="F178" i="7"/>
  <c r="F186" i="7"/>
  <c r="F194" i="7"/>
  <c r="F175" i="7"/>
  <c r="F179" i="7"/>
  <c r="F181" i="7"/>
  <c r="F187" i="7"/>
  <c r="F195" i="7"/>
  <c r="F198" i="7"/>
  <c r="F180" i="7"/>
  <c r="F184" i="7"/>
  <c r="F188" i="7"/>
  <c r="F192" i="7"/>
  <c r="F190" i="7"/>
  <c r="F191" i="7"/>
  <c r="F177" i="7"/>
  <c r="F183" i="7"/>
  <c r="F185" i="7"/>
  <c r="F189" i="7"/>
  <c r="F193" i="7"/>
  <c r="F196" i="7"/>
  <c r="N111" i="7"/>
  <c r="N107" i="7"/>
  <c r="N108" i="7"/>
  <c r="N112" i="7"/>
  <c r="N110" i="7"/>
  <c r="N113" i="7"/>
  <c r="L108" i="7"/>
  <c r="L109" i="7"/>
  <c r="L107" i="7"/>
  <c r="L111" i="7"/>
  <c r="L110" i="7"/>
  <c r="J108" i="7"/>
  <c r="J110" i="7"/>
  <c r="J111" i="7"/>
  <c r="J112" i="7"/>
  <c r="J109" i="7"/>
  <c r="H107" i="7"/>
  <c r="H110" i="7"/>
  <c r="H111" i="7"/>
  <c r="H108" i="7"/>
  <c r="H109" i="7"/>
  <c r="F107" i="7"/>
  <c r="F111" i="7"/>
  <c r="F113" i="7"/>
  <c r="F110" i="7"/>
  <c r="F112" i="7"/>
  <c r="F108" i="7"/>
  <c r="F109" i="7"/>
  <c r="N74" i="7"/>
  <c r="N85" i="7"/>
  <c r="N87" i="7"/>
  <c r="N76" i="7"/>
  <c r="N79" i="7"/>
  <c r="N77" i="7"/>
  <c r="N84" i="7"/>
  <c r="N86" i="7"/>
  <c r="N83" i="7"/>
  <c r="N75" i="7"/>
  <c r="N80" i="7"/>
  <c r="N81" i="7"/>
  <c r="N88" i="7"/>
  <c r="L76" i="7"/>
  <c r="L79" i="7"/>
  <c r="L85" i="7"/>
  <c r="L88" i="7"/>
  <c r="L73" i="7"/>
  <c r="L78" i="7"/>
  <c r="L82" i="7"/>
  <c r="L74" i="7"/>
  <c r="L75" i="7"/>
  <c r="L80" i="7"/>
  <c r="L83" i="7"/>
  <c r="L89" i="7"/>
  <c r="L77" i="7"/>
  <c r="L81" i="7"/>
  <c r="L86" i="7"/>
  <c r="J80" i="7"/>
  <c r="J89" i="7"/>
  <c r="J84" i="7"/>
  <c r="J87" i="7"/>
  <c r="J76" i="7"/>
  <c r="J85" i="7"/>
  <c r="J75" i="7"/>
  <c r="J81" i="7"/>
  <c r="J73" i="7"/>
  <c r="J79" i="7"/>
  <c r="J88" i="7"/>
  <c r="H77" i="7"/>
  <c r="H85" i="7"/>
  <c r="H87" i="7"/>
  <c r="H74" i="7"/>
  <c r="H79" i="7"/>
  <c r="H84" i="7"/>
  <c r="H73" i="7"/>
  <c r="H78" i="7"/>
  <c r="H82" i="7"/>
  <c r="H83" i="7"/>
  <c r="H80" i="7"/>
  <c r="H76" i="7"/>
  <c r="H75" i="7"/>
  <c r="H81" i="7"/>
  <c r="H86" i="7"/>
  <c r="F81" i="7"/>
  <c r="F78" i="7"/>
  <c r="F86" i="7"/>
  <c r="F82" i="7"/>
  <c r="F85" i="7"/>
  <c r="F74" i="7"/>
  <c r="E87" i="7"/>
  <c r="D87" i="7" s="1"/>
  <c r="C87" i="7" s="1"/>
  <c r="E83" i="7"/>
  <c r="F76" i="7"/>
  <c r="F84" i="7"/>
  <c r="E88" i="7"/>
  <c r="D88" i="7" s="1"/>
  <c r="C88" i="7" s="1"/>
  <c r="P42" i="7"/>
  <c r="P48" i="7"/>
  <c r="P41" i="7"/>
  <c r="P44" i="7"/>
  <c r="P49" i="7"/>
  <c r="P39" i="7"/>
  <c r="P40" i="7"/>
  <c r="P47" i="7"/>
  <c r="P43" i="7"/>
  <c r="P46" i="7"/>
  <c r="N42" i="7"/>
  <c r="N46" i="7"/>
  <c r="N45" i="7"/>
  <c r="N48" i="7"/>
  <c r="N41" i="7"/>
  <c r="N44" i="7"/>
  <c r="N43" i="7"/>
  <c r="N40" i="7"/>
  <c r="N39" i="7"/>
  <c r="N49" i="7"/>
  <c r="L39" i="7"/>
  <c r="L44" i="7"/>
  <c r="L45" i="7"/>
  <c r="L40" i="7"/>
  <c r="L49" i="7"/>
  <c r="L41" i="7"/>
  <c r="L46" i="7"/>
  <c r="L43" i="7"/>
  <c r="L42" i="7"/>
  <c r="L48" i="7"/>
  <c r="J42" i="7"/>
  <c r="J46" i="7"/>
  <c r="J41" i="7"/>
  <c r="J40" i="7"/>
  <c r="J43" i="7"/>
  <c r="J45" i="7"/>
  <c r="J39" i="7"/>
  <c r="J44" i="7"/>
  <c r="J47" i="7"/>
  <c r="J48" i="7"/>
  <c r="F46" i="7"/>
  <c r="F43" i="7"/>
  <c r="F47" i="7"/>
  <c r="F42" i="7"/>
  <c r="F39" i="7"/>
  <c r="F44" i="7"/>
  <c r="E48" i="7"/>
  <c r="F49" i="7"/>
  <c r="F40" i="7"/>
  <c r="F45" i="7"/>
  <c r="F41" i="7"/>
  <c r="N10" i="7"/>
  <c r="N9" i="7"/>
  <c r="N12" i="7"/>
  <c r="N6" i="7"/>
  <c r="N7" i="7"/>
  <c r="N11" i="7"/>
  <c r="N8" i="7"/>
  <c r="N5" i="7"/>
  <c r="L9" i="7"/>
  <c r="L8" i="7"/>
  <c r="L10" i="7"/>
  <c r="L7" i="7"/>
  <c r="L11" i="7"/>
  <c r="L12" i="7"/>
  <c r="L5" i="7"/>
  <c r="J10" i="7"/>
  <c r="J11" i="7"/>
  <c r="J9" i="7"/>
  <c r="J5" i="7"/>
  <c r="J12" i="7"/>
  <c r="H7" i="7"/>
  <c r="H9" i="7"/>
  <c r="H5" i="7"/>
  <c r="H6" i="7"/>
  <c r="H8" i="7"/>
  <c r="H12" i="7"/>
  <c r="F25" i="7"/>
  <c r="F6" i="7"/>
  <c r="F8" i="7"/>
  <c r="F10" i="7"/>
  <c r="F11" i="7"/>
  <c r="F12" i="7"/>
  <c r="F5" i="7"/>
  <c r="F9" i="7"/>
  <c r="D232" i="7"/>
  <c r="D230" i="7"/>
  <c r="K259" i="7"/>
  <c r="G227" i="7"/>
  <c r="G229" i="7"/>
  <c r="H226" i="7"/>
  <c r="G226" i="7"/>
  <c r="G198" i="7"/>
  <c r="D198" i="7" s="1"/>
  <c r="G197" i="7"/>
  <c r="G196" i="7"/>
  <c r="G192" i="7"/>
  <c r="K333" i="7"/>
  <c r="K331" i="7"/>
  <c r="K327" i="7"/>
  <c r="K319" i="7"/>
  <c r="C321" i="7"/>
  <c r="E230" i="22" s="1"/>
  <c r="D321" i="7"/>
  <c r="D255" i="7"/>
  <c r="K229" i="7"/>
  <c r="M227" i="7"/>
  <c r="M226" i="7"/>
  <c r="M196" i="7"/>
  <c r="M184" i="7"/>
  <c r="I112" i="7"/>
  <c r="S295" i="7"/>
  <c r="T251" i="7"/>
  <c r="N271" i="22" s="1"/>
  <c r="S251" i="7"/>
  <c r="I227" i="7"/>
  <c r="I226" i="7"/>
  <c r="I225" i="7"/>
  <c r="I196" i="7"/>
  <c r="D195" i="7"/>
  <c r="K228" i="7"/>
  <c r="K226" i="7"/>
  <c r="K196" i="7"/>
  <c r="K197" i="7"/>
  <c r="L190" i="7"/>
  <c r="L182" i="7"/>
  <c r="L179" i="7"/>
  <c r="F225" i="7"/>
  <c r="F220" i="7"/>
  <c r="F216" i="7"/>
  <c r="E194" i="7"/>
  <c r="E184" i="7"/>
  <c r="F182" i="7"/>
  <c r="F176" i="7"/>
  <c r="H88" i="7"/>
  <c r="G88" i="7"/>
  <c r="G87" i="7"/>
  <c r="G86" i="7"/>
  <c r="G85" i="7"/>
  <c r="F48" i="7"/>
  <c r="M87" i="7"/>
  <c r="M88" i="7"/>
  <c r="M86" i="7"/>
  <c r="N78" i="7"/>
  <c r="M75" i="7"/>
  <c r="J107" i="7"/>
  <c r="I89" i="7"/>
  <c r="J86" i="7"/>
  <c r="I86" i="7"/>
  <c r="I88" i="7"/>
  <c r="J83" i="7"/>
  <c r="J82" i="7"/>
  <c r="I80" i="7"/>
  <c r="J78" i="7"/>
  <c r="J77" i="7"/>
  <c r="I73" i="7"/>
  <c r="K85" i="7"/>
  <c r="K86" i="7"/>
  <c r="E86" i="7"/>
  <c r="D86" i="7" s="1"/>
  <c r="C86" i="7" s="1"/>
  <c r="E85" i="7"/>
  <c r="D85" i="7" s="1"/>
  <c r="C85" i="7" s="1"/>
  <c r="F87" i="7"/>
  <c r="F83" i="7"/>
  <c r="F79" i="7"/>
  <c r="F75" i="7"/>
  <c r="F73" i="7"/>
  <c r="F15" i="7"/>
  <c r="F13" i="7"/>
  <c r="E25" i="7"/>
  <c r="C25" i="7" s="1"/>
  <c r="L6" i="7"/>
  <c r="J6" i="7"/>
  <c r="J7" i="7"/>
  <c r="J8" i="7"/>
  <c r="H10" i="7"/>
  <c r="H11" i="7"/>
  <c r="F7" i="7"/>
  <c r="V7" i="23" l="1"/>
  <c r="O107" i="7"/>
  <c r="O190" i="7"/>
  <c r="AR136" i="26"/>
  <c r="Q36" i="26"/>
  <c r="AL135" i="26"/>
  <c r="AI14" i="23"/>
  <c r="Q39" i="26"/>
  <c r="Z70" i="26"/>
  <c r="Q34" i="26"/>
  <c r="AN10" i="23"/>
  <c r="K18" i="7"/>
  <c r="AD9" i="23"/>
  <c r="AN125" i="26"/>
  <c r="D228" i="7"/>
  <c r="AP11" i="23"/>
  <c r="AP10" i="23"/>
  <c r="S283" i="7"/>
  <c r="O187" i="7"/>
  <c r="AR126" i="26"/>
  <c r="AR127" i="26"/>
  <c r="AR129" i="26"/>
  <c r="AR133" i="26"/>
  <c r="O176" i="7"/>
  <c r="AR132" i="26"/>
  <c r="O182" i="7"/>
  <c r="O177" i="7"/>
  <c r="AR131" i="26"/>
  <c r="O175" i="7"/>
  <c r="O109" i="7"/>
  <c r="O112" i="7"/>
  <c r="D112" i="7" s="1"/>
  <c r="AI96" i="26"/>
  <c r="Z64" i="26"/>
  <c r="O75" i="7"/>
  <c r="Q42" i="26"/>
  <c r="Q50" i="7"/>
  <c r="AI99" i="26"/>
  <c r="Z68" i="26"/>
  <c r="Z69" i="26"/>
  <c r="Z71" i="26"/>
  <c r="Z72" i="26"/>
  <c r="X7" i="23"/>
  <c r="G10" i="23"/>
  <c r="AK6" i="23"/>
  <c r="AK7" i="23"/>
  <c r="K251" i="7"/>
  <c r="AJ6" i="23"/>
  <c r="AJ7" i="23"/>
  <c r="AS11" i="23"/>
  <c r="I254" i="17"/>
  <c r="I252" i="17"/>
  <c r="I253" i="17"/>
  <c r="D283" i="7"/>
  <c r="AS14" i="23"/>
  <c r="AS6" i="23"/>
  <c r="AS7" i="23"/>
  <c r="BE153" i="26"/>
  <c r="AT11" i="23"/>
  <c r="I289" i="17"/>
  <c r="I290" i="17"/>
  <c r="I288" i="17"/>
  <c r="K283" i="7"/>
  <c r="AT14" i="23"/>
  <c r="AT6" i="23"/>
  <c r="AT7" i="23"/>
  <c r="BF153" i="26"/>
  <c r="I326" i="17"/>
  <c r="AU7" i="23"/>
  <c r="I324" i="17"/>
  <c r="BG153" i="26"/>
  <c r="I325" i="17"/>
  <c r="S279" i="7"/>
  <c r="AU6" i="23"/>
  <c r="AU11" i="23"/>
  <c r="AL11" i="23"/>
  <c r="AX155" i="26"/>
  <c r="AX157" i="26"/>
  <c r="AQ11" i="23"/>
  <c r="AM16" i="23"/>
  <c r="I24" i="15"/>
  <c r="AL123" i="26"/>
  <c r="D333" i="7"/>
  <c r="AB4" i="23"/>
  <c r="AL132" i="26"/>
  <c r="AL139" i="26"/>
  <c r="Q40" i="26"/>
  <c r="Q33" i="26"/>
  <c r="D32" i="23"/>
  <c r="G11" i="23"/>
  <c r="B30" i="23"/>
  <c r="J9" i="23"/>
  <c r="K7" i="7"/>
  <c r="E3" i="23"/>
  <c r="G7" i="7"/>
  <c r="C3" i="23"/>
  <c r="O48" i="7"/>
  <c r="L9" i="23"/>
  <c r="J11" i="23"/>
  <c r="E49" i="7"/>
  <c r="G9" i="23"/>
  <c r="I81" i="7"/>
  <c r="Q14" i="23"/>
  <c r="M81" i="7"/>
  <c r="S14" i="23"/>
  <c r="K79" i="7"/>
  <c r="R18" i="23"/>
  <c r="G110" i="7"/>
  <c r="W12" i="23"/>
  <c r="G180" i="7"/>
  <c r="AD18" i="23"/>
  <c r="E193" i="7"/>
  <c r="AC9" i="23"/>
  <c r="I178" i="7"/>
  <c r="AE7" i="23"/>
  <c r="I193" i="7"/>
  <c r="AE9" i="23"/>
  <c r="K193" i="7"/>
  <c r="AF9" i="23"/>
  <c r="K180" i="7"/>
  <c r="AF18" i="23"/>
  <c r="E180" i="7"/>
  <c r="AC18" i="23"/>
  <c r="M223" i="7"/>
  <c r="AQ9" i="23"/>
  <c r="K223" i="7"/>
  <c r="AP9" i="23"/>
  <c r="E224" i="7"/>
  <c r="AM10" i="23"/>
  <c r="M209" i="7"/>
  <c r="AQ7" i="23"/>
  <c r="G223" i="7"/>
  <c r="AN9" i="23"/>
  <c r="E223" i="7"/>
  <c r="AM9" i="23"/>
  <c r="I224" i="7"/>
  <c r="AO10" i="23"/>
  <c r="E209" i="7"/>
  <c r="AM7" i="23"/>
  <c r="AO11" i="23"/>
  <c r="I9" i="23"/>
  <c r="M193" i="7"/>
  <c r="AG9" i="23"/>
  <c r="E7" i="7"/>
  <c r="B3" i="23"/>
  <c r="M7" i="7"/>
  <c r="F3" i="23"/>
  <c r="M48" i="7"/>
  <c r="K9" i="23"/>
  <c r="G79" i="7"/>
  <c r="P18" i="23"/>
  <c r="M78" i="7"/>
  <c r="S12" i="23"/>
  <c r="E78" i="7"/>
  <c r="O12" i="23"/>
  <c r="G81" i="7"/>
  <c r="P14" i="23"/>
  <c r="G78" i="7"/>
  <c r="P12" i="23"/>
  <c r="G74" i="7"/>
  <c r="P3" i="23"/>
  <c r="M74" i="7"/>
  <c r="S3" i="23"/>
  <c r="I79" i="7"/>
  <c r="Q18" i="23"/>
  <c r="K81" i="7"/>
  <c r="R14" i="23"/>
  <c r="E81" i="7"/>
  <c r="O14" i="23"/>
  <c r="E79" i="7"/>
  <c r="O18" i="23"/>
  <c r="E74" i="7"/>
  <c r="O3" i="23"/>
  <c r="E113" i="7"/>
  <c r="V9" i="23"/>
  <c r="W7" i="23"/>
  <c r="M113" i="7"/>
  <c r="Z9" i="23"/>
  <c r="M110" i="7"/>
  <c r="Z12" i="23"/>
  <c r="E110" i="7"/>
  <c r="V12" i="23"/>
  <c r="K113" i="7"/>
  <c r="Y9" i="23"/>
  <c r="M224" i="7"/>
  <c r="AQ10" i="23"/>
  <c r="AG19" i="23"/>
  <c r="AG18" i="23"/>
  <c r="O59" i="26"/>
  <c r="H58" i="23"/>
  <c r="H329" i="22" s="1"/>
  <c r="C57" i="23"/>
  <c r="B328" i="22" s="1"/>
  <c r="I248" i="17"/>
  <c r="BE163" i="26" s="1"/>
  <c r="I250" i="17"/>
  <c r="I249" i="17"/>
  <c r="BE161" i="26" s="1"/>
  <c r="I284" i="17"/>
  <c r="I285" i="17"/>
  <c r="I286" i="17"/>
  <c r="C58" i="23"/>
  <c r="B329" i="22" s="1"/>
  <c r="I285" i="15"/>
  <c r="AT131" i="26" s="1"/>
  <c r="AJ16" i="23"/>
  <c r="I287" i="15"/>
  <c r="AT134" i="26" s="1"/>
  <c r="I286" i="15"/>
  <c r="AT132" i="26" s="1"/>
  <c r="I289" i="15"/>
  <c r="I291" i="15"/>
  <c r="AT138" i="26" s="1"/>
  <c r="I290" i="15"/>
  <c r="AT135" i="26" s="1"/>
  <c r="I320" i="17"/>
  <c r="I322" i="17"/>
  <c r="I321" i="17"/>
  <c r="I321" i="15"/>
  <c r="AK16" i="23"/>
  <c r="I323" i="15"/>
  <c r="AU135" i="26" s="1"/>
  <c r="I322" i="15"/>
  <c r="AU129" i="26" s="1"/>
  <c r="S247" i="7"/>
  <c r="AB14" i="23"/>
  <c r="D243" i="7"/>
  <c r="AI6" i="23"/>
  <c r="I84" i="7"/>
  <c r="Q10" i="23"/>
  <c r="I109" i="7"/>
  <c r="X11" i="23"/>
  <c r="I221" i="7"/>
  <c r="AO14" i="23"/>
  <c r="K45" i="7"/>
  <c r="J14" i="23"/>
  <c r="I189" i="7"/>
  <c r="AE14" i="23"/>
  <c r="I181" i="7"/>
  <c r="AE16" i="23"/>
  <c r="I180" i="7"/>
  <c r="AE19" i="23"/>
  <c r="I211" i="7"/>
  <c r="AO6" i="23"/>
  <c r="I175" i="7"/>
  <c r="AE4" i="23"/>
  <c r="J7" i="23"/>
  <c r="Q7" i="23"/>
  <c r="I78" i="7"/>
  <c r="Q11" i="23"/>
  <c r="I111" i="7"/>
  <c r="X14" i="23"/>
  <c r="I176" i="7"/>
  <c r="AE6" i="23"/>
  <c r="AO4" i="23"/>
  <c r="I220" i="7"/>
  <c r="AO16" i="23"/>
  <c r="AL137" i="26"/>
  <c r="AG16" i="23"/>
  <c r="W11" i="23"/>
  <c r="G181" i="7"/>
  <c r="AD16" i="23"/>
  <c r="K219" i="7"/>
  <c r="AP16" i="23"/>
  <c r="G219" i="7"/>
  <c r="AN16" i="23"/>
  <c r="K181" i="7"/>
  <c r="AF16" i="23"/>
  <c r="E181" i="7"/>
  <c r="AC16" i="23"/>
  <c r="B7" i="23"/>
  <c r="M219" i="7"/>
  <c r="AQ16" i="23"/>
  <c r="G107" i="7"/>
  <c r="V8" i="23"/>
  <c r="BG166" i="26"/>
  <c r="U11" i="23"/>
  <c r="AL140" i="26"/>
  <c r="H10" i="23"/>
  <c r="AL134" i="26"/>
  <c r="BF170" i="26"/>
  <c r="BF173" i="26"/>
  <c r="BF171" i="26"/>
  <c r="BF172" i="26"/>
  <c r="BG167" i="26"/>
  <c r="S287" i="7"/>
  <c r="BG169" i="26"/>
  <c r="BG170" i="26"/>
  <c r="BG173" i="26"/>
  <c r="S291" i="7"/>
  <c r="BG172" i="26"/>
  <c r="BG171" i="26"/>
  <c r="BE170" i="26"/>
  <c r="BE171" i="26"/>
  <c r="BE172" i="26"/>
  <c r="BE173" i="26"/>
  <c r="AP14" i="23"/>
  <c r="D229" i="7"/>
  <c r="AN14" i="23"/>
  <c r="AL14" i="23"/>
  <c r="E84" i="7"/>
  <c r="O10" i="23"/>
  <c r="D56" i="7"/>
  <c r="BF165" i="26"/>
  <c r="BF167" i="26"/>
  <c r="BF166" i="26"/>
  <c r="BF168" i="26"/>
  <c r="BE165" i="26"/>
  <c r="BE166" i="26"/>
  <c r="BE169" i="26"/>
  <c r="BE167" i="26"/>
  <c r="AQ4" i="23"/>
  <c r="AQ14" i="23"/>
  <c r="I20" i="17"/>
  <c r="AX168" i="26" s="1"/>
  <c r="AX167" i="26"/>
  <c r="AT129" i="26"/>
  <c r="AT130" i="26"/>
  <c r="AT136" i="26"/>
  <c r="AT141" i="26"/>
  <c r="AT140" i="26"/>
  <c r="AT137" i="26"/>
  <c r="K255" i="7"/>
  <c r="AT142" i="26"/>
  <c r="AU137" i="26"/>
  <c r="AU140" i="26"/>
  <c r="AU138" i="26"/>
  <c r="AU139" i="26"/>
  <c r="S255" i="7"/>
  <c r="I258" i="15"/>
  <c r="AS142" i="26" s="1"/>
  <c r="I259" i="15"/>
  <c r="I257" i="15"/>
  <c r="AS139" i="26" s="1"/>
  <c r="I254" i="15"/>
  <c r="AS134" i="26" s="1"/>
  <c r="I255" i="15"/>
  <c r="AS136" i="26" s="1"/>
  <c r="I253" i="15"/>
  <c r="I250" i="15"/>
  <c r="AS132" i="26" s="1"/>
  <c r="D247" i="7"/>
  <c r="I251" i="15"/>
  <c r="AS135" i="26" s="1"/>
  <c r="I249" i="15"/>
  <c r="AS131" i="26" s="1"/>
  <c r="AF14" i="23"/>
  <c r="AD14" i="23"/>
  <c r="AC6" i="23"/>
  <c r="AC14" i="23"/>
  <c r="D54" i="7"/>
  <c r="G111" i="7"/>
  <c r="W14" i="23"/>
  <c r="Z7" i="23"/>
  <c r="K111" i="7"/>
  <c r="Y14" i="23"/>
  <c r="AM14" i="23"/>
  <c r="E111" i="7"/>
  <c r="V14" i="23"/>
  <c r="AX165" i="26"/>
  <c r="AX164" i="26"/>
  <c r="AX162" i="26"/>
  <c r="AG6" i="23"/>
  <c r="M180" i="7"/>
  <c r="M179" i="7"/>
  <c r="AD6" i="23"/>
  <c r="AL136" i="26"/>
  <c r="AL131" i="26"/>
  <c r="AH107" i="26"/>
  <c r="Y11" i="23"/>
  <c r="V11" i="23"/>
  <c r="R11" i="23"/>
  <c r="P11" i="23"/>
  <c r="E19" i="23"/>
  <c r="F19" i="23"/>
  <c r="AN4" i="23"/>
  <c r="AG122" i="26"/>
  <c r="P7" i="23"/>
  <c r="AX156" i="26"/>
  <c r="B19" i="23"/>
  <c r="S7" i="23"/>
  <c r="AD19" i="23"/>
  <c r="C7" i="23"/>
  <c r="K110" i="7"/>
  <c r="Y7" i="23"/>
  <c r="R7" i="23"/>
  <c r="T75" i="26"/>
  <c r="T65" i="26"/>
  <c r="K74" i="7"/>
  <c r="F7" i="23"/>
  <c r="D22" i="7"/>
  <c r="BG159" i="26"/>
  <c r="BG157" i="26"/>
  <c r="BG162" i="26"/>
  <c r="BG155" i="26"/>
  <c r="I317" i="17"/>
  <c r="BG160" i="26" s="1"/>
  <c r="I316" i="17"/>
  <c r="I318" i="17"/>
  <c r="BG158" i="26" s="1"/>
  <c r="BF159" i="26"/>
  <c r="BF157" i="26"/>
  <c r="BF162" i="26"/>
  <c r="BF161" i="26"/>
  <c r="BF155" i="26"/>
  <c r="I280" i="17"/>
  <c r="BF156" i="26" s="1"/>
  <c r="I282" i="17"/>
  <c r="BF158" i="26" s="1"/>
  <c r="I281" i="17"/>
  <c r="BF160" i="26" s="1"/>
  <c r="BE159" i="26"/>
  <c r="BE162" i="26"/>
  <c r="BE157" i="26"/>
  <c r="BE155" i="26"/>
  <c r="I245" i="17"/>
  <c r="BE160" i="26" s="1"/>
  <c r="I244" i="17"/>
  <c r="BE156" i="26" s="1"/>
  <c r="I246" i="17"/>
  <c r="BE158" i="26" s="1"/>
  <c r="AU124" i="26"/>
  <c r="I318" i="15"/>
  <c r="AU126" i="26" s="1"/>
  <c r="S243" i="7"/>
  <c r="I319" i="15"/>
  <c r="I317" i="15"/>
  <c r="AU125" i="26" s="1"/>
  <c r="AT124" i="26"/>
  <c r="I283" i="15"/>
  <c r="I281" i="15"/>
  <c r="AT125" i="26" s="1"/>
  <c r="I282" i="15"/>
  <c r="AT126" i="26" s="1"/>
  <c r="AS124" i="26"/>
  <c r="I247" i="15"/>
  <c r="AS127" i="26" s="1"/>
  <c r="I246" i="15"/>
  <c r="AS126" i="26" s="1"/>
  <c r="I245" i="15"/>
  <c r="AS125" i="26" s="1"/>
  <c r="AP4" i="23"/>
  <c r="AP6" i="23"/>
  <c r="K209" i="7"/>
  <c r="BB174" i="26"/>
  <c r="AM4" i="23"/>
  <c r="AX158" i="26"/>
  <c r="AX160" i="26"/>
  <c r="AL142" i="26"/>
  <c r="AL127" i="26"/>
  <c r="AL129" i="26"/>
  <c r="AL125" i="26"/>
  <c r="G209" i="7"/>
  <c r="E210" i="7"/>
  <c r="M175" i="7"/>
  <c r="AG4" i="23"/>
  <c r="AN132" i="26"/>
  <c r="AD4" i="23"/>
  <c r="G175" i="7"/>
  <c r="E175" i="7"/>
  <c r="K52" i="26"/>
  <c r="V78" i="26"/>
  <c r="Y69" i="26"/>
  <c r="AN141" i="26"/>
  <c r="BB170" i="26"/>
  <c r="AD100" i="26"/>
  <c r="AH118" i="26"/>
  <c r="AG110" i="26"/>
  <c r="AG99" i="26"/>
  <c r="N36" i="26"/>
  <c r="K48" i="26"/>
  <c r="O58" i="26"/>
  <c r="BC177" i="26"/>
  <c r="BC182" i="26"/>
  <c r="BB168" i="26"/>
  <c r="BB172" i="26"/>
  <c r="BB171" i="26"/>
  <c r="BB179" i="26"/>
  <c r="BB173" i="26"/>
  <c r="BA170" i="26"/>
  <c r="AZ180" i="26"/>
  <c r="AZ177" i="26"/>
  <c r="AY157" i="26"/>
  <c r="AZ182" i="26"/>
  <c r="BC180" i="26"/>
  <c r="BC181" i="26"/>
  <c r="AZ170" i="26"/>
  <c r="BA173" i="26"/>
  <c r="AZ174" i="26"/>
  <c r="BC163" i="26"/>
  <c r="BA162" i="26"/>
  <c r="AZ157" i="26"/>
  <c r="BA155" i="26"/>
  <c r="BB160" i="26"/>
  <c r="K216" i="7"/>
  <c r="BC171" i="26"/>
  <c r="BC179" i="26"/>
  <c r="BC172" i="26"/>
  <c r="AZ164" i="26"/>
  <c r="AZ156" i="26"/>
  <c r="BA167" i="26"/>
  <c r="BB163" i="26"/>
  <c r="AY161" i="26"/>
  <c r="BA153" i="26"/>
  <c r="BA163" i="26"/>
  <c r="BA159" i="26"/>
  <c r="BA169" i="26"/>
  <c r="AY167" i="26"/>
  <c r="BA168" i="26"/>
  <c r="BB166" i="26"/>
  <c r="AY155" i="26"/>
  <c r="E213" i="7"/>
  <c r="D213" i="7" s="1"/>
  <c r="E217" i="7"/>
  <c r="M211" i="7"/>
  <c r="G210" i="7"/>
  <c r="AZ172" i="26"/>
  <c r="AZ179" i="26"/>
  <c r="BB182" i="26"/>
  <c r="BB178" i="26"/>
  <c r="BC170" i="26"/>
  <c r="BC174" i="26"/>
  <c r="AZ181" i="26"/>
  <c r="BA176" i="26"/>
  <c r="BA182" i="26"/>
  <c r="BA172" i="26"/>
  <c r="AZ166" i="26"/>
  <c r="AZ159" i="26"/>
  <c r="BC167" i="26"/>
  <c r="BC154" i="26"/>
  <c r="BA157" i="26"/>
  <c r="BB167" i="26"/>
  <c r="BB159" i="26"/>
  <c r="AY168" i="26"/>
  <c r="AY162" i="26"/>
  <c r="BC153" i="26"/>
  <c r="BC159" i="26"/>
  <c r="BC158" i="26"/>
  <c r="BC169" i="26"/>
  <c r="AZ161" i="26"/>
  <c r="AZ165" i="26"/>
  <c r="BC164" i="26"/>
  <c r="BC157" i="26"/>
  <c r="BA166" i="26"/>
  <c r="BA156" i="26"/>
  <c r="BB161" i="26"/>
  <c r="AY165" i="26"/>
  <c r="AY153" i="26"/>
  <c r="AY181" i="26"/>
  <c r="AY176" i="26"/>
  <c r="AY173" i="26"/>
  <c r="AY163" i="26"/>
  <c r="AY175" i="26"/>
  <c r="AY182" i="26"/>
  <c r="AY177" i="26"/>
  <c r="AY169" i="26"/>
  <c r="AY170" i="26"/>
  <c r="AY172" i="26"/>
  <c r="AY171" i="26"/>
  <c r="AY174" i="26"/>
  <c r="AY180" i="26"/>
  <c r="AY179" i="26"/>
  <c r="AY178" i="26"/>
  <c r="BA178" i="26"/>
  <c r="BB158" i="26"/>
  <c r="AZ154" i="26"/>
  <c r="BC155" i="26"/>
  <c r="AY158" i="26"/>
  <c r="K214" i="7"/>
  <c r="AZ173" i="26"/>
  <c r="BB177" i="26"/>
  <c r="BB181" i="26"/>
  <c r="BC175" i="26"/>
  <c r="BA181" i="26"/>
  <c r="BA179" i="26"/>
  <c r="BA180" i="26"/>
  <c r="BC156" i="26"/>
  <c r="BA154" i="26"/>
  <c r="BB155" i="26"/>
  <c r="AY156" i="26"/>
  <c r="AZ167" i="26"/>
  <c r="AZ155" i="26"/>
  <c r="BC162" i="26"/>
  <c r="BA161" i="26"/>
  <c r="BB157" i="26"/>
  <c r="E211" i="7"/>
  <c r="E214" i="7"/>
  <c r="K224" i="7"/>
  <c r="I209" i="7"/>
  <c r="I223" i="7"/>
  <c r="G212" i="7"/>
  <c r="D212" i="7" s="1"/>
  <c r="AY159" i="26"/>
  <c r="AZ176" i="26"/>
  <c r="AZ171" i="26"/>
  <c r="BB180" i="26"/>
  <c r="BB176" i="26"/>
  <c r="BB175" i="26"/>
  <c r="BC176" i="26"/>
  <c r="BC178" i="26"/>
  <c r="BC173" i="26"/>
  <c r="AZ178" i="26"/>
  <c r="BA177" i="26"/>
  <c r="BA174" i="26"/>
  <c r="BA171" i="26"/>
  <c r="BA175" i="26"/>
  <c r="AZ175" i="26"/>
  <c r="BC168" i="26"/>
  <c r="BA165" i="26"/>
  <c r="BA158" i="26"/>
  <c r="BB162" i="26"/>
  <c r="BB154" i="26"/>
  <c r="BB153" i="26"/>
  <c r="BB169" i="26"/>
  <c r="AZ153" i="26"/>
  <c r="AZ169" i="26"/>
  <c r="AZ158" i="26"/>
  <c r="AZ163" i="26"/>
  <c r="BC166" i="26"/>
  <c r="BA164" i="26"/>
  <c r="BB164" i="26"/>
  <c r="BB156" i="26"/>
  <c r="AY154" i="26"/>
  <c r="AQ142" i="26"/>
  <c r="M177" i="7"/>
  <c r="AP130" i="26"/>
  <c r="AO142" i="26"/>
  <c r="AN146" i="26"/>
  <c r="AN151" i="26"/>
  <c r="AM126" i="26"/>
  <c r="AQ140" i="26"/>
  <c r="AP149" i="26"/>
  <c r="AP150" i="26"/>
  <c r="AP144" i="26"/>
  <c r="AP148" i="26"/>
  <c r="AP146" i="26"/>
  <c r="AP145" i="26"/>
  <c r="AP132" i="26"/>
  <c r="AP142" i="26"/>
  <c r="AP143" i="26"/>
  <c r="AP151" i="26"/>
  <c r="AP147" i="26"/>
  <c r="AP152" i="26"/>
  <c r="AP134" i="26"/>
  <c r="K186" i="7"/>
  <c r="D186" i="7" s="1"/>
  <c r="AQ141" i="26"/>
  <c r="AN150" i="26"/>
  <c r="AQ125" i="26"/>
  <c r="AN145" i="26"/>
  <c r="AN152" i="26"/>
  <c r="AN148" i="26"/>
  <c r="AN127" i="26"/>
  <c r="AP129" i="26"/>
  <c r="AM133" i="26"/>
  <c r="AQ124" i="26"/>
  <c r="AO126" i="26"/>
  <c r="AN139" i="26"/>
  <c r="AO141" i="26"/>
  <c r="AQ138" i="26"/>
  <c r="AN135" i="26"/>
  <c r="AO137" i="26"/>
  <c r="AO125" i="26"/>
  <c r="AP136" i="26"/>
  <c r="AM129" i="26"/>
  <c r="AP131" i="26"/>
  <c r="AQ130" i="26"/>
  <c r="AO129" i="26"/>
  <c r="AP125" i="26"/>
  <c r="AM131" i="26"/>
  <c r="AQ139" i="26"/>
  <c r="AO128" i="26"/>
  <c r="AM140" i="26"/>
  <c r="AO135" i="26"/>
  <c r="K175" i="7"/>
  <c r="AN144" i="26"/>
  <c r="AO123" i="26"/>
  <c r="AO150" i="26"/>
  <c r="AO143" i="26"/>
  <c r="AO151" i="26"/>
  <c r="AO132" i="26"/>
  <c r="AO148" i="26"/>
  <c r="AO145" i="26"/>
  <c r="AO146" i="26"/>
  <c r="AO152" i="26"/>
  <c r="AO130" i="26"/>
  <c r="AO147" i="26"/>
  <c r="AO144" i="26"/>
  <c r="AO149" i="26"/>
  <c r="AO131" i="26"/>
  <c r="AQ147" i="26"/>
  <c r="AQ126" i="26"/>
  <c r="AQ131" i="26"/>
  <c r="AQ151" i="26"/>
  <c r="AQ145" i="26"/>
  <c r="AQ143" i="26"/>
  <c r="AQ144" i="26"/>
  <c r="AQ128" i="26"/>
  <c r="AQ146" i="26"/>
  <c r="AQ148" i="26"/>
  <c r="AQ149" i="26"/>
  <c r="AQ152" i="26"/>
  <c r="AQ150" i="26"/>
  <c r="AQ132" i="26"/>
  <c r="AN147" i="26"/>
  <c r="AN131" i="26"/>
  <c r="AN137" i="26"/>
  <c r="AN128" i="26"/>
  <c r="AQ135" i="26"/>
  <c r="AO139" i="26"/>
  <c r="AM134" i="26"/>
  <c r="AN124" i="26"/>
  <c r="I187" i="7"/>
  <c r="G193" i="7"/>
  <c r="AN140" i="26"/>
  <c r="AN142" i="26"/>
  <c r="AN143" i="26"/>
  <c r="AN133" i="26"/>
  <c r="AN149" i="26"/>
  <c r="AM127" i="26"/>
  <c r="AM145" i="26"/>
  <c r="AM139" i="26"/>
  <c r="AM152" i="26"/>
  <c r="AM146" i="26"/>
  <c r="AM148" i="26"/>
  <c r="AM151" i="26"/>
  <c r="AM144" i="26"/>
  <c r="AM149" i="26"/>
  <c r="AM143" i="26"/>
  <c r="AM150" i="26"/>
  <c r="AM147" i="26"/>
  <c r="AM142" i="26"/>
  <c r="AM132" i="26"/>
  <c r="AQ134" i="26"/>
  <c r="AO134" i="26"/>
  <c r="AM141" i="26"/>
  <c r="AN126" i="26"/>
  <c r="AO136" i="26"/>
  <c r="AM136" i="26"/>
  <c r="AN130" i="26"/>
  <c r="AP141" i="26"/>
  <c r="AN138" i="26"/>
  <c r="AN129" i="26"/>
  <c r="AQ127" i="26"/>
  <c r="AP140" i="26"/>
  <c r="AP128" i="26"/>
  <c r="AM135" i="26"/>
  <c r="AO124" i="26"/>
  <c r="AM138" i="26"/>
  <c r="AN134" i="26"/>
  <c r="AO138" i="26"/>
  <c r="AP133" i="26"/>
  <c r="AM137" i="26"/>
  <c r="AM125" i="26"/>
  <c r="AQ133" i="26"/>
  <c r="AP137" i="26"/>
  <c r="AM128" i="26"/>
  <c r="AH109" i="26"/>
  <c r="AH119" i="26"/>
  <c r="AH101" i="26"/>
  <c r="AH108" i="26"/>
  <c r="M107" i="7"/>
  <c r="AH106" i="26"/>
  <c r="AG102" i="26"/>
  <c r="AG106" i="26"/>
  <c r="AG115" i="26"/>
  <c r="AG118" i="26"/>
  <c r="AG107" i="26"/>
  <c r="AF96" i="26"/>
  <c r="AE112" i="26"/>
  <c r="AE109" i="26"/>
  <c r="AD98" i="26"/>
  <c r="E107" i="7"/>
  <c r="AE108" i="26"/>
  <c r="AE110" i="26"/>
  <c r="AE116" i="26"/>
  <c r="AE119" i="26"/>
  <c r="AF94" i="26"/>
  <c r="AF98" i="26"/>
  <c r="AF108" i="26"/>
  <c r="AF110" i="26"/>
  <c r="AF120" i="26"/>
  <c r="AF112" i="26"/>
  <c r="AF116" i="26"/>
  <c r="AF100" i="26"/>
  <c r="AF117" i="26"/>
  <c r="AF115" i="26"/>
  <c r="AF109" i="26"/>
  <c r="AF114" i="26"/>
  <c r="AF119" i="26"/>
  <c r="AF105" i="26"/>
  <c r="AF106" i="26"/>
  <c r="AF118" i="26"/>
  <c r="AF111" i="26"/>
  <c r="AF104" i="26"/>
  <c r="AF93" i="26"/>
  <c r="AF107" i="26"/>
  <c r="AF102" i="26"/>
  <c r="AF121" i="26"/>
  <c r="AF122" i="26"/>
  <c r="AF101" i="26"/>
  <c r="AF103" i="26"/>
  <c r="AF113" i="26"/>
  <c r="I110" i="7"/>
  <c r="AE104" i="26"/>
  <c r="AE103" i="26"/>
  <c r="AE113" i="26"/>
  <c r="AE115" i="26"/>
  <c r="AG101" i="26"/>
  <c r="AG103" i="26"/>
  <c r="AG121" i="26"/>
  <c r="AH111" i="26"/>
  <c r="AH116" i="26"/>
  <c r="AH113" i="26"/>
  <c r="AH122" i="26"/>
  <c r="AH112" i="26"/>
  <c r="AH94" i="26"/>
  <c r="AE95" i="26"/>
  <c r="U7" i="23"/>
  <c r="I8" i="14"/>
  <c r="AC93" i="26" s="1"/>
  <c r="K143" i="7"/>
  <c r="AH100" i="26"/>
  <c r="AE94" i="26"/>
  <c r="AF97" i="26"/>
  <c r="AD97" i="26"/>
  <c r="M108" i="7"/>
  <c r="G113" i="7"/>
  <c r="D113" i="7" s="1"/>
  <c r="M114" i="7"/>
  <c r="D114" i="7" s="1"/>
  <c r="AE118" i="26"/>
  <c r="AE102" i="26"/>
  <c r="AE106" i="26"/>
  <c r="AE122" i="26"/>
  <c r="AG105" i="26"/>
  <c r="AG114" i="26"/>
  <c r="AG113" i="26"/>
  <c r="AG104" i="26"/>
  <c r="AH121" i="26"/>
  <c r="AH115" i="26"/>
  <c r="AH105" i="26"/>
  <c r="AH104" i="26"/>
  <c r="AH114" i="26"/>
  <c r="AF99" i="26"/>
  <c r="AD93" i="26"/>
  <c r="AD109" i="26"/>
  <c r="AD110" i="26"/>
  <c r="AD117" i="26"/>
  <c r="AD119" i="26"/>
  <c r="AD108" i="26"/>
  <c r="AD112" i="26"/>
  <c r="AD101" i="26"/>
  <c r="AD121" i="26"/>
  <c r="AD114" i="26"/>
  <c r="AD120" i="26"/>
  <c r="AD116" i="26"/>
  <c r="AD111" i="26"/>
  <c r="AD107" i="26"/>
  <c r="AD122" i="26"/>
  <c r="AD105" i="26"/>
  <c r="AD118" i="26"/>
  <c r="AD113" i="26"/>
  <c r="AD106" i="26"/>
  <c r="AD115" i="26"/>
  <c r="AD104" i="26"/>
  <c r="AD102" i="26"/>
  <c r="AD103" i="26"/>
  <c r="AG100" i="26"/>
  <c r="AE97" i="26"/>
  <c r="AF95" i="26"/>
  <c r="AH93" i="26"/>
  <c r="AH98" i="26"/>
  <c r="AD99" i="26"/>
  <c r="AG97" i="26"/>
  <c r="AG93" i="26"/>
  <c r="AG98" i="26"/>
  <c r="AD95" i="26"/>
  <c r="AH99" i="26"/>
  <c r="AH96" i="26"/>
  <c r="AG95" i="26"/>
  <c r="AD94" i="26"/>
  <c r="AE107" i="26"/>
  <c r="AE121" i="26"/>
  <c r="AE105" i="26"/>
  <c r="AG112" i="26"/>
  <c r="AG108" i="26"/>
  <c r="AG119" i="26"/>
  <c r="AH95" i="26"/>
  <c r="AG94" i="26"/>
  <c r="AE100" i="26"/>
  <c r="AE93" i="26"/>
  <c r="I108" i="7"/>
  <c r="D108" i="7" s="1"/>
  <c r="G109" i="7"/>
  <c r="D109" i="7" s="1"/>
  <c r="AE120" i="26"/>
  <c r="AE114" i="26"/>
  <c r="AE101" i="26"/>
  <c r="AE111" i="26"/>
  <c r="AE117" i="26"/>
  <c r="AG116" i="26"/>
  <c r="AG111" i="26"/>
  <c r="AG109" i="26"/>
  <c r="AG117" i="26"/>
  <c r="AG120" i="26"/>
  <c r="AH117" i="26"/>
  <c r="AH120" i="26"/>
  <c r="AH103" i="26"/>
  <c r="AH102" i="26"/>
  <c r="AH110" i="26"/>
  <c r="AE98" i="26"/>
  <c r="AD96" i="26"/>
  <c r="AE96" i="26"/>
  <c r="AG96" i="26"/>
  <c r="W67" i="26"/>
  <c r="W63" i="26"/>
  <c r="V88" i="26"/>
  <c r="V87" i="26"/>
  <c r="V90" i="26"/>
  <c r="V72" i="26"/>
  <c r="V89" i="26"/>
  <c r="U74" i="26"/>
  <c r="U72" i="26"/>
  <c r="T71" i="26"/>
  <c r="D149" i="7"/>
  <c r="I14" i="13"/>
  <c r="T72" i="26" s="1"/>
  <c r="W66" i="26"/>
  <c r="I12" i="13"/>
  <c r="D147" i="7"/>
  <c r="W74" i="26"/>
  <c r="X67" i="26"/>
  <c r="Y63" i="26"/>
  <c r="Y65" i="26"/>
  <c r="Y83" i="26"/>
  <c r="Y82" i="26"/>
  <c r="Y84" i="26"/>
  <c r="Y92" i="26"/>
  <c r="Y76" i="26"/>
  <c r="Y74" i="26"/>
  <c r="Y75" i="26"/>
  <c r="Y78" i="26"/>
  <c r="Y87" i="26"/>
  <c r="Y70" i="26"/>
  <c r="Y89" i="26"/>
  <c r="Y80" i="26"/>
  <c r="Y73" i="26"/>
  <c r="Y85" i="26"/>
  <c r="Y81" i="26"/>
  <c r="Y86" i="26"/>
  <c r="Y88" i="26"/>
  <c r="Y79" i="26"/>
  <c r="Y77" i="26"/>
  <c r="Y91" i="26"/>
  <c r="Y90" i="26"/>
  <c r="G82" i="7"/>
  <c r="V82" i="26"/>
  <c r="V92" i="26"/>
  <c r="V79" i="26"/>
  <c r="V86" i="26"/>
  <c r="V91" i="26"/>
  <c r="W83" i="26"/>
  <c r="X68" i="26"/>
  <c r="Y71" i="26"/>
  <c r="W68" i="26"/>
  <c r="K77" i="7"/>
  <c r="I76" i="7"/>
  <c r="U63" i="26"/>
  <c r="U73" i="26"/>
  <c r="U89" i="26"/>
  <c r="U85" i="26"/>
  <c r="U91" i="26"/>
  <c r="U83" i="26"/>
  <c r="U78" i="26"/>
  <c r="U77" i="26"/>
  <c r="U88" i="26"/>
  <c r="U84" i="26"/>
  <c r="U86" i="26"/>
  <c r="U75" i="26"/>
  <c r="U82" i="26"/>
  <c r="U80" i="26"/>
  <c r="U90" i="26"/>
  <c r="U87" i="26"/>
  <c r="U81" i="26"/>
  <c r="U79" i="26"/>
  <c r="U76" i="26"/>
  <c r="U92" i="26"/>
  <c r="V85" i="26"/>
  <c r="V77" i="26"/>
  <c r="V76" i="26"/>
  <c r="N7" i="23"/>
  <c r="I10" i="13"/>
  <c r="T63" i="26" s="1"/>
  <c r="D145" i="7"/>
  <c r="W76" i="26"/>
  <c r="V69" i="26"/>
  <c r="W65" i="26"/>
  <c r="W73" i="26"/>
  <c r="W79" i="26"/>
  <c r="W87" i="26"/>
  <c r="W77" i="26"/>
  <c r="W84" i="26"/>
  <c r="W89" i="26"/>
  <c r="W90" i="26"/>
  <c r="W82" i="26"/>
  <c r="W85" i="26"/>
  <c r="W80" i="26"/>
  <c r="W92" i="26"/>
  <c r="W81" i="26"/>
  <c r="W88" i="26"/>
  <c r="W75" i="26"/>
  <c r="W78" i="26"/>
  <c r="I8" i="13"/>
  <c r="N11" i="23"/>
  <c r="D143" i="7"/>
  <c r="V67" i="26"/>
  <c r="W70" i="26"/>
  <c r="X64" i="26"/>
  <c r="X69" i="26"/>
  <c r="V70" i="26"/>
  <c r="V63" i="26"/>
  <c r="V75" i="26"/>
  <c r="V68" i="26"/>
  <c r="W72" i="26"/>
  <c r="U69" i="26"/>
  <c r="U67" i="26"/>
  <c r="W64" i="26"/>
  <c r="Y67" i="26"/>
  <c r="X72" i="26"/>
  <c r="K78" i="7"/>
  <c r="M79" i="7"/>
  <c r="G73" i="7"/>
  <c r="G80" i="7"/>
  <c r="M73" i="7"/>
  <c r="U65" i="26"/>
  <c r="V83" i="26"/>
  <c r="V84" i="26"/>
  <c r="V81" i="26"/>
  <c r="V80" i="26"/>
  <c r="U66" i="26"/>
  <c r="W91" i="26"/>
  <c r="W71" i="26"/>
  <c r="X70" i="26"/>
  <c r="V73" i="26"/>
  <c r="Y68" i="26"/>
  <c r="U68" i="26"/>
  <c r="V71" i="26"/>
  <c r="V64" i="26"/>
  <c r="Y64" i="26"/>
  <c r="W69" i="26"/>
  <c r="X71" i="26"/>
  <c r="U71" i="26"/>
  <c r="U64" i="26"/>
  <c r="X63" i="26"/>
  <c r="X92" i="26"/>
  <c r="X80" i="26"/>
  <c r="X91" i="26"/>
  <c r="X85" i="26"/>
  <c r="X76" i="26"/>
  <c r="X88" i="26"/>
  <c r="X83" i="26"/>
  <c r="X78" i="26"/>
  <c r="X73" i="26"/>
  <c r="X77" i="26"/>
  <c r="X90" i="26"/>
  <c r="X89" i="26"/>
  <c r="X84" i="26"/>
  <c r="X86" i="26"/>
  <c r="X79" i="26"/>
  <c r="X82" i="26"/>
  <c r="X81" i="26"/>
  <c r="X87" i="26"/>
  <c r="X75" i="26"/>
  <c r="W86" i="26"/>
  <c r="K59" i="26"/>
  <c r="K58" i="26"/>
  <c r="L38" i="26"/>
  <c r="M50" i="26"/>
  <c r="M62" i="26"/>
  <c r="P37" i="26"/>
  <c r="P59" i="26"/>
  <c r="O52" i="26"/>
  <c r="O51" i="26"/>
  <c r="O50" i="26"/>
  <c r="O33" i="26"/>
  <c r="O46" i="26"/>
  <c r="O37" i="26"/>
  <c r="L36" i="26"/>
  <c r="M59" i="26"/>
  <c r="M47" i="26"/>
  <c r="P43" i="26"/>
  <c r="P35" i="26"/>
  <c r="K35" i="26"/>
  <c r="K46" i="26"/>
  <c r="K44" i="26"/>
  <c r="K34" i="26"/>
  <c r="K38" i="26"/>
  <c r="K42" i="26"/>
  <c r="K41" i="26"/>
  <c r="K33" i="26"/>
  <c r="K36" i="26"/>
  <c r="K45" i="26"/>
  <c r="P41" i="26"/>
  <c r="L46" i="26"/>
  <c r="O47" i="26"/>
  <c r="O53" i="26"/>
  <c r="K56" i="26"/>
  <c r="K49" i="26"/>
  <c r="M61" i="26"/>
  <c r="M56" i="26"/>
  <c r="M35" i="26"/>
  <c r="O44" i="26"/>
  <c r="N37" i="26"/>
  <c r="P58" i="26"/>
  <c r="M37" i="26"/>
  <c r="M33" i="26"/>
  <c r="M38" i="26"/>
  <c r="M41" i="26"/>
  <c r="M44" i="26"/>
  <c r="O35" i="26"/>
  <c r="L35" i="26"/>
  <c r="O57" i="26"/>
  <c r="O61" i="26"/>
  <c r="O49" i="26"/>
  <c r="K47" i="26"/>
  <c r="K62" i="26"/>
  <c r="K55" i="26"/>
  <c r="K54" i="26"/>
  <c r="M55" i="26"/>
  <c r="M48" i="26"/>
  <c r="M52" i="26"/>
  <c r="M54" i="26"/>
  <c r="P53" i="26"/>
  <c r="P62" i="26"/>
  <c r="P42" i="26"/>
  <c r="N40" i="26"/>
  <c r="P36" i="26"/>
  <c r="O40" i="26"/>
  <c r="K40" i="26"/>
  <c r="M46" i="26"/>
  <c r="M34" i="26"/>
  <c r="P44" i="26"/>
  <c r="O42" i="26"/>
  <c r="M36" i="26"/>
  <c r="N34" i="26"/>
  <c r="N41" i="26"/>
  <c r="N52" i="26"/>
  <c r="N54" i="26"/>
  <c r="N48" i="26"/>
  <c r="N47" i="26"/>
  <c r="N45" i="26"/>
  <c r="N46" i="26"/>
  <c r="N38" i="26"/>
  <c r="N57" i="26"/>
  <c r="N55" i="26"/>
  <c r="N58" i="26"/>
  <c r="N51" i="26"/>
  <c r="N44" i="26"/>
  <c r="N33" i="26"/>
  <c r="N62" i="26"/>
  <c r="N61" i="26"/>
  <c r="N53" i="26"/>
  <c r="N50" i="26"/>
  <c r="N60" i="26"/>
  <c r="N56" i="26"/>
  <c r="N49" i="26"/>
  <c r="N59" i="26"/>
  <c r="L44" i="26"/>
  <c r="L33" i="26"/>
  <c r="M57" i="26"/>
  <c r="P56" i="26"/>
  <c r="P52" i="26"/>
  <c r="P55" i="26"/>
  <c r="P40" i="26"/>
  <c r="O54" i="26"/>
  <c r="O48" i="26"/>
  <c r="K57" i="26"/>
  <c r="K60" i="26"/>
  <c r="M58" i="26"/>
  <c r="P50" i="26"/>
  <c r="P47" i="26"/>
  <c r="P34" i="26"/>
  <c r="P39" i="26"/>
  <c r="P60" i="26"/>
  <c r="P51" i="26"/>
  <c r="P38" i="26"/>
  <c r="P57" i="26"/>
  <c r="P49" i="26"/>
  <c r="M39" i="26"/>
  <c r="O34" i="26"/>
  <c r="N35" i="26"/>
  <c r="D47" i="7"/>
  <c r="O49" i="7"/>
  <c r="L39" i="26"/>
  <c r="L34" i="26"/>
  <c r="D53" i="7"/>
  <c r="L37" i="26"/>
  <c r="O62" i="26"/>
  <c r="O60" i="26"/>
  <c r="O56" i="26"/>
  <c r="O55" i="26"/>
  <c r="K53" i="26"/>
  <c r="K61" i="26"/>
  <c r="K50" i="26"/>
  <c r="K51" i="26"/>
  <c r="M60" i="26"/>
  <c r="M49" i="26"/>
  <c r="M51" i="26"/>
  <c r="M53" i="26"/>
  <c r="P48" i="26"/>
  <c r="L41" i="26"/>
  <c r="L62" i="26"/>
  <c r="L56" i="26"/>
  <c r="L51" i="26"/>
  <c r="L49" i="26"/>
  <c r="L48" i="26"/>
  <c r="L52" i="26"/>
  <c r="L55" i="26"/>
  <c r="L43" i="26"/>
  <c r="L61" i="26"/>
  <c r="L47" i="26"/>
  <c r="L58" i="26"/>
  <c r="L50" i="26"/>
  <c r="L59" i="26"/>
  <c r="L57" i="26"/>
  <c r="L54" i="26"/>
  <c r="L60" i="26"/>
  <c r="L53" i="26"/>
  <c r="N39" i="26"/>
  <c r="O36" i="26"/>
  <c r="K39" i="26"/>
  <c r="P54" i="26"/>
  <c r="P61" i="26"/>
  <c r="O41" i="26"/>
  <c r="O43" i="26"/>
  <c r="O38" i="26"/>
  <c r="K43" i="26"/>
  <c r="P33" i="26"/>
  <c r="H18" i="26"/>
  <c r="H30" i="26"/>
  <c r="H22" i="26"/>
  <c r="G16" i="26"/>
  <c r="G13" i="26"/>
  <c r="G6" i="26"/>
  <c r="F6" i="26"/>
  <c r="E14" i="26"/>
  <c r="D28" i="26"/>
  <c r="D18" i="26"/>
  <c r="D20" i="26"/>
  <c r="D22" i="26"/>
  <c r="D21" i="26"/>
  <c r="F12" i="26"/>
  <c r="F4" i="26"/>
  <c r="E11" i="26"/>
  <c r="F19" i="26"/>
  <c r="H19" i="26"/>
  <c r="F26" i="26"/>
  <c r="F25" i="26"/>
  <c r="F28" i="26"/>
  <c r="D26" i="26"/>
  <c r="H25" i="26"/>
  <c r="H3" i="26"/>
  <c r="H9" i="26"/>
  <c r="G8" i="26"/>
  <c r="E6" i="26"/>
  <c r="D6" i="26"/>
  <c r="D11" i="26"/>
  <c r="H7" i="26"/>
  <c r="E4" i="26"/>
  <c r="D4" i="26"/>
  <c r="G9" i="26"/>
  <c r="D5" i="26"/>
  <c r="F15" i="26"/>
  <c r="H5" i="26"/>
  <c r="D7" i="26"/>
  <c r="E7" i="26"/>
  <c r="F9" i="26"/>
  <c r="M11" i="7"/>
  <c r="E13" i="7"/>
  <c r="I17" i="7"/>
  <c r="I14" i="7"/>
  <c r="F27" i="26"/>
  <c r="F23" i="26"/>
  <c r="F29" i="26"/>
  <c r="D24" i="26"/>
  <c r="D29" i="26"/>
  <c r="D31" i="26"/>
  <c r="H4" i="26"/>
  <c r="H24" i="26"/>
  <c r="F14" i="26"/>
  <c r="E5" i="26"/>
  <c r="E3" i="26"/>
  <c r="E25" i="26"/>
  <c r="E27" i="26"/>
  <c r="E30" i="26"/>
  <c r="E32" i="26"/>
  <c r="E28" i="26"/>
  <c r="E29" i="26"/>
  <c r="E20" i="26"/>
  <c r="E23" i="26"/>
  <c r="E24" i="26"/>
  <c r="E21" i="26"/>
  <c r="E26" i="26"/>
  <c r="E31" i="26"/>
  <c r="E22" i="26"/>
  <c r="G18" i="26"/>
  <c r="H11" i="26"/>
  <c r="F17" i="26"/>
  <c r="F31" i="26"/>
  <c r="F21" i="26"/>
  <c r="F20" i="26"/>
  <c r="D30" i="26"/>
  <c r="D23" i="26"/>
  <c r="D13" i="26"/>
  <c r="F7" i="26"/>
  <c r="D8" i="26"/>
  <c r="H29" i="26"/>
  <c r="H27" i="26"/>
  <c r="H31" i="26"/>
  <c r="H28" i="26"/>
  <c r="H21" i="26"/>
  <c r="H20" i="26"/>
  <c r="G10" i="26"/>
  <c r="D10" i="26"/>
  <c r="G3" i="26"/>
  <c r="G23" i="26"/>
  <c r="G20" i="26"/>
  <c r="G24" i="26"/>
  <c r="G21" i="26"/>
  <c r="G29" i="26"/>
  <c r="G26" i="26"/>
  <c r="G28" i="26"/>
  <c r="G27" i="26"/>
  <c r="G22" i="26"/>
  <c r="G7" i="26"/>
  <c r="G31" i="26"/>
  <c r="G30" i="26"/>
  <c r="G32" i="26"/>
  <c r="G25" i="26"/>
  <c r="H10" i="26"/>
  <c r="E10" i="26"/>
  <c r="H23" i="26"/>
  <c r="D3" i="26"/>
  <c r="D15" i="26"/>
  <c r="D17" i="26"/>
  <c r="D16" i="26"/>
  <c r="F16" i="26"/>
  <c r="F10" i="26"/>
  <c r="F18" i="26"/>
  <c r="H6" i="26"/>
  <c r="D9" i="26"/>
  <c r="I11" i="7"/>
  <c r="K11" i="7"/>
  <c r="E11" i="7"/>
  <c r="I18" i="7"/>
  <c r="E12" i="26"/>
  <c r="G5" i="26"/>
  <c r="G19" i="26"/>
  <c r="F30" i="26"/>
  <c r="F22" i="26"/>
  <c r="F32" i="26"/>
  <c r="F24" i="26"/>
  <c r="D27" i="26"/>
  <c r="D25" i="26"/>
  <c r="D32" i="26"/>
  <c r="G11" i="26"/>
  <c r="E19" i="26"/>
  <c r="H26" i="26"/>
  <c r="F3" i="26"/>
  <c r="F13" i="26"/>
  <c r="H8" i="26"/>
  <c r="H32" i="26"/>
  <c r="C56" i="23"/>
  <c r="B330" i="22" s="1"/>
  <c r="D39" i="23"/>
  <c r="I48" i="7"/>
  <c r="M42" i="26"/>
  <c r="I7" i="7"/>
  <c r="F5" i="26"/>
  <c r="P19" i="23"/>
  <c r="V65" i="26"/>
  <c r="G218" i="7"/>
  <c r="D218" i="7" s="1"/>
  <c r="AZ162" i="26"/>
  <c r="E43" i="7"/>
  <c r="K37" i="26"/>
  <c r="M15" i="7"/>
  <c r="H13" i="26"/>
  <c r="M19" i="7"/>
  <c r="H17" i="26"/>
  <c r="R19" i="23"/>
  <c r="X65" i="26"/>
  <c r="G15" i="7"/>
  <c r="E13" i="26"/>
  <c r="G17" i="7"/>
  <c r="E15" i="26"/>
  <c r="G51" i="7"/>
  <c r="L45" i="26"/>
  <c r="E216" i="7"/>
  <c r="AY160" i="26"/>
  <c r="I51" i="7"/>
  <c r="M45" i="26"/>
  <c r="I13" i="7"/>
  <c r="F11" i="26"/>
  <c r="I10" i="7"/>
  <c r="F8" i="26"/>
  <c r="G84" i="7"/>
  <c r="V74" i="26"/>
  <c r="G216" i="7"/>
  <c r="AZ160" i="26"/>
  <c r="E21" i="7"/>
  <c r="D21" i="7" s="1"/>
  <c r="D19" i="26"/>
  <c r="M217" i="7"/>
  <c r="BC161" i="26"/>
  <c r="M17" i="7"/>
  <c r="H15" i="26"/>
  <c r="M18" i="7"/>
  <c r="H16" i="26"/>
  <c r="R8" i="23"/>
  <c r="X74" i="26"/>
  <c r="G19" i="7"/>
  <c r="E17" i="26"/>
  <c r="G11" i="7"/>
  <c r="E9" i="26"/>
  <c r="C19" i="23"/>
  <c r="E8" i="26"/>
  <c r="K75" i="7"/>
  <c r="G75" i="7"/>
  <c r="I46" i="7"/>
  <c r="M40" i="26"/>
  <c r="W8" i="23"/>
  <c r="AE99" i="26"/>
  <c r="E16" i="7"/>
  <c r="D14" i="26"/>
  <c r="E7" i="23"/>
  <c r="G4" i="26"/>
  <c r="K14" i="7"/>
  <c r="G12" i="26"/>
  <c r="K17" i="7"/>
  <c r="G15" i="26"/>
  <c r="K49" i="7"/>
  <c r="N43" i="26"/>
  <c r="I216" i="7"/>
  <c r="BA160" i="26"/>
  <c r="O52" i="7"/>
  <c r="P46" i="26"/>
  <c r="M216" i="7"/>
  <c r="BC160" i="26"/>
  <c r="K221" i="7"/>
  <c r="BB165" i="26"/>
  <c r="G18" i="7"/>
  <c r="E16" i="26"/>
  <c r="G46" i="7"/>
  <c r="D46" i="7" s="1"/>
  <c r="L40" i="26"/>
  <c r="E14" i="7"/>
  <c r="D12" i="26"/>
  <c r="K48" i="7"/>
  <c r="N42" i="26"/>
  <c r="M82" i="7"/>
  <c r="Y72" i="26"/>
  <c r="M45" i="7"/>
  <c r="O39" i="26"/>
  <c r="AM8" i="23"/>
  <c r="AY166" i="26"/>
  <c r="AN6" i="23"/>
  <c r="I49" i="7"/>
  <c r="M43" i="26"/>
  <c r="P4" i="23"/>
  <c r="V66" i="26"/>
  <c r="AN8" i="23"/>
  <c r="AZ168" i="26"/>
  <c r="K16" i="7"/>
  <c r="G14" i="26"/>
  <c r="K19" i="7"/>
  <c r="G17" i="26"/>
  <c r="O51" i="7"/>
  <c r="P45" i="26"/>
  <c r="M111" i="7"/>
  <c r="AH97" i="26"/>
  <c r="S4" i="23"/>
  <c r="Y66" i="26"/>
  <c r="M221" i="7"/>
  <c r="BC165" i="26"/>
  <c r="AG8" i="23"/>
  <c r="M14" i="7"/>
  <c r="H12" i="26"/>
  <c r="M16" i="7"/>
  <c r="H14" i="26"/>
  <c r="M51" i="7"/>
  <c r="O45" i="26"/>
  <c r="R4" i="23"/>
  <c r="X66" i="26"/>
  <c r="G20" i="7"/>
  <c r="E18" i="26"/>
  <c r="G48" i="7"/>
  <c r="L42" i="26"/>
  <c r="E80" i="7"/>
  <c r="U70" i="26"/>
  <c r="AM6" i="23"/>
  <c r="AY164" i="26"/>
  <c r="M188" i="7"/>
  <c r="AQ136" i="26"/>
  <c r="K178" i="7"/>
  <c r="D178" i="7" s="1"/>
  <c r="AP126" i="26"/>
  <c r="AC11" i="23"/>
  <c r="AM130" i="26"/>
  <c r="AD7" i="23"/>
  <c r="AN123" i="26"/>
  <c r="AG7" i="23"/>
  <c r="AQ123" i="26"/>
  <c r="I192" i="7"/>
  <c r="AO140" i="26"/>
  <c r="AG14" i="23"/>
  <c r="AQ129" i="26"/>
  <c r="K190" i="7"/>
  <c r="D190" i="7" s="1"/>
  <c r="AP138" i="26"/>
  <c r="I185" i="7"/>
  <c r="D185" i="7" s="1"/>
  <c r="AO133" i="26"/>
  <c r="G188" i="7"/>
  <c r="AN136" i="26"/>
  <c r="I179" i="7"/>
  <c r="AO127" i="26"/>
  <c r="M192" i="7"/>
  <c r="AF11" i="23"/>
  <c r="K179" i="7"/>
  <c r="AP127" i="26"/>
  <c r="K187" i="7"/>
  <c r="AP135" i="26"/>
  <c r="AC19" i="23"/>
  <c r="AM124" i="26"/>
  <c r="M189" i="7"/>
  <c r="AQ137" i="26"/>
  <c r="AF19" i="23"/>
  <c r="AP124" i="26"/>
  <c r="K191" i="7"/>
  <c r="D191" i="7" s="1"/>
  <c r="AP139" i="26"/>
  <c r="AF7" i="23"/>
  <c r="AP123" i="26"/>
  <c r="AC7" i="23"/>
  <c r="AM123" i="26"/>
  <c r="H46" i="23"/>
  <c r="H328" i="22" s="1"/>
  <c r="H44" i="23"/>
  <c r="H323" i="22" s="1"/>
  <c r="H53" i="23"/>
  <c r="H330" i="22" s="1"/>
  <c r="AF13" i="23"/>
  <c r="M33" i="23" s="1"/>
  <c r="H54" i="23" s="1"/>
  <c r="O11" i="23"/>
  <c r="AG15" i="23"/>
  <c r="D83" i="7"/>
  <c r="M181" i="7"/>
  <c r="E176" i="7"/>
  <c r="D319" i="7"/>
  <c r="AB15" i="23"/>
  <c r="L14" i="23"/>
  <c r="AF6" i="23"/>
  <c r="AD15" i="23"/>
  <c r="AQ6" i="23"/>
  <c r="E77" i="7"/>
  <c r="E182" i="7"/>
  <c r="E220" i="7"/>
  <c r="AM11" i="23"/>
  <c r="E215" i="7"/>
  <c r="D215" i="7" s="1"/>
  <c r="E73" i="7"/>
  <c r="O7" i="23"/>
  <c r="H14" i="23"/>
  <c r="G50" i="7"/>
  <c r="H11" i="23"/>
  <c r="G45" i="7"/>
  <c r="C14" i="23"/>
  <c r="G14" i="7"/>
  <c r="AF15" i="23"/>
  <c r="K176" i="7"/>
  <c r="G16" i="7"/>
  <c r="C11" i="23"/>
  <c r="K182" i="7"/>
  <c r="K76" i="7"/>
  <c r="K84" i="7"/>
  <c r="Y8" i="23"/>
  <c r="M50" i="7"/>
  <c r="K11" i="23"/>
  <c r="M52" i="7"/>
  <c r="K14" i="23"/>
  <c r="M20" i="7"/>
  <c r="F11" i="23"/>
  <c r="F14" i="23"/>
  <c r="S11" i="23"/>
  <c r="M76" i="7"/>
  <c r="Z11" i="23"/>
  <c r="H26" i="23"/>
  <c r="O43" i="7"/>
  <c r="L11" i="23"/>
  <c r="I58" i="21"/>
  <c r="H48" i="21"/>
  <c r="K20" i="7"/>
  <c r="E11" i="23"/>
  <c r="K15" i="7"/>
  <c r="E14" i="23"/>
  <c r="AL6" i="23"/>
  <c r="P8" i="23"/>
  <c r="J48" i="21"/>
  <c r="K141" i="7"/>
  <c r="D315" i="7"/>
  <c r="D317" i="7"/>
  <c r="AB8" i="23"/>
  <c r="AB11" i="23"/>
  <c r="D327" i="7"/>
  <c r="K321" i="7"/>
  <c r="K323" i="7"/>
  <c r="K317" i="7"/>
  <c r="K315" i="7"/>
  <c r="G14" i="23"/>
  <c r="E51" i="7"/>
  <c r="G3" i="23"/>
  <c r="D19" i="23"/>
  <c r="D7" i="23"/>
  <c r="G224" i="7"/>
  <c r="AN11" i="23"/>
  <c r="G76" i="7"/>
  <c r="I14" i="23"/>
  <c r="I11" i="23"/>
  <c r="I50" i="7"/>
  <c r="D11" i="23"/>
  <c r="D14" i="23"/>
  <c r="B14" i="23"/>
  <c r="E20" i="7"/>
  <c r="B11" i="23"/>
  <c r="J42" i="21"/>
  <c r="G37" i="21"/>
  <c r="D38" i="21"/>
  <c r="F48" i="21"/>
  <c r="K58" i="21"/>
  <c r="H38" i="21"/>
  <c r="K38" i="21"/>
  <c r="G43" i="21"/>
  <c r="H52" i="21"/>
  <c r="H47" i="21"/>
  <c r="D47" i="21"/>
  <c r="D48" i="21"/>
  <c r="J47" i="21"/>
  <c r="I42" i="21"/>
  <c r="H37" i="21"/>
  <c r="K37" i="21"/>
  <c r="F38" i="21"/>
  <c r="J38" i="21"/>
  <c r="J37" i="21"/>
  <c r="E37" i="21"/>
  <c r="G38" i="21"/>
  <c r="I37" i="21"/>
  <c r="E38" i="21"/>
  <c r="D37" i="21"/>
  <c r="I38" i="21"/>
  <c r="F37" i="21"/>
  <c r="D25" i="21"/>
  <c r="I25" i="21"/>
  <c r="D24" i="21"/>
  <c r="D63" i="21"/>
  <c r="G62" i="21"/>
  <c r="F62" i="21"/>
  <c r="I62" i="21"/>
  <c r="F63" i="21"/>
  <c r="J63" i="21"/>
  <c r="I63" i="21"/>
  <c r="E62" i="21"/>
  <c r="D62" i="21"/>
  <c r="H63" i="21"/>
  <c r="G63" i="21"/>
  <c r="J62" i="21"/>
  <c r="K63" i="21"/>
  <c r="K62" i="21"/>
  <c r="H62" i="21"/>
  <c r="E63" i="21"/>
  <c r="O44" i="7"/>
  <c r="L13" i="23"/>
  <c r="F58" i="21"/>
  <c r="O39" i="7"/>
  <c r="L6" i="23"/>
  <c r="O40" i="7"/>
  <c r="L7" i="23"/>
  <c r="O42" i="7"/>
  <c r="L4" i="23"/>
  <c r="O41" i="7"/>
  <c r="L3" i="23"/>
  <c r="G58" i="21"/>
  <c r="F57" i="21"/>
  <c r="M39" i="7"/>
  <c r="K6" i="23"/>
  <c r="F52" i="21"/>
  <c r="M42" i="7"/>
  <c r="K4" i="23"/>
  <c r="G53" i="21"/>
  <c r="D53" i="21"/>
  <c r="M44" i="7"/>
  <c r="K13" i="23"/>
  <c r="M40" i="7"/>
  <c r="K7" i="23"/>
  <c r="M41" i="7"/>
  <c r="K3" i="23"/>
  <c r="I53" i="21"/>
  <c r="M43" i="7"/>
  <c r="K10" i="23"/>
  <c r="K39" i="7"/>
  <c r="K41" i="7"/>
  <c r="F47" i="21"/>
  <c r="K47" i="21"/>
  <c r="K42" i="7"/>
  <c r="K43" i="7"/>
  <c r="K40" i="7"/>
  <c r="K44" i="7"/>
  <c r="I39" i="7"/>
  <c r="I6" i="23"/>
  <c r="I42" i="7"/>
  <c r="I4" i="23"/>
  <c r="I41" i="7"/>
  <c r="I3" i="23"/>
  <c r="I40" i="7"/>
  <c r="I7" i="23"/>
  <c r="I43" i="7"/>
  <c r="I10" i="23"/>
  <c r="D42" i="21"/>
  <c r="J43" i="21"/>
  <c r="E43" i="21"/>
  <c r="I44" i="7"/>
  <c r="I13" i="23"/>
  <c r="G41" i="7"/>
  <c r="H3" i="23"/>
  <c r="G44" i="7"/>
  <c r="H13" i="23"/>
  <c r="G40" i="7"/>
  <c r="H7" i="23"/>
  <c r="G39" i="7"/>
  <c r="H6" i="23"/>
  <c r="G42" i="7"/>
  <c r="H4" i="23"/>
  <c r="E42" i="7"/>
  <c r="G4" i="23"/>
  <c r="E39" i="7"/>
  <c r="G6" i="23"/>
  <c r="E44" i="7"/>
  <c r="G13" i="23"/>
  <c r="E40" i="7"/>
  <c r="G7" i="23"/>
  <c r="E41" i="7"/>
  <c r="M10" i="7"/>
  <c r="F9" i="23"/>
  <c r="M5" i="7"/>
  <c r="F6" i="23"/>
  <c r="M8" i="7"/>
  <c r="F4" i="23"/>
  <c r="M9" i="7"/>
  <c r="F5" i="23"/>
  <c r="K25" i="21"/>
  <c r="I24" i="21"/>
  <c r="K5" i="7"/>
  <c r="E6" i="23"/>
  <c r="K6" i="7"/>
  <c r="E8" i="23"/>
  <c r="K10" i="7"/>
  <c r="E9" i="23"/>
  <c r="K9" i="7"/>
  <c r="E5" i="23"/>
  <c r="I6" i="7"/>
  <c r="D8" i="23"/>
  <c r="I9" i="7"/>
  <c r="D5" i="23"/>
  <c r="I5" i="7"/>
  <c r="D6" i="23"/>
  <c r="I8" i="7"/>
  <c r="D4" i="23"/>
  <c r="G8" i="7"/>
  <c r="C4" i="23"/>
  <c r="G6" i="7"/>
  <c r="C8" i="23"/>
  <c r="G10" i="7"/>
  <c r="C9" i="23"/>
  <c r="G5" i="7"/>
  <c r="C6" i="23"/>
  <c r="E5" i="7"/>
  <c r="B6" i="23"/>
  <c r="E9" i="7"/>
  <c r="B5" i="23"/>
  <c r="E10" i="7"/>
  <c r="B9" i="23"/>
  <c r="E8" i="7"/>
  <c r="B4" i="23"/>
  <c r="E6" i="7"/>
  <c r="B8" i="23"/>
  <c r="J58" i="21"/>
  <c r="I57" i="21"/>
  <c r="E57" i="21"/>
  <c r="H58" i="21"/>
  <c r="K57" i="21"/>
  <c r="G57" i="21"/>
  <c r="E58" i="21"/>
  <c r="D58" i="21"/>
  <c r="J57" i="21"/>
  <c r="H57" i="21"/>
  <c r="D57" i="21"/>
  <c r="G52" i="21"/>
  <c r="I52" i="21"/>
  <c r="E52" i="21"/>
  <c r="K53" i="21"/>
  <c r="J52" i="21"/>
  <c r="D52" i="21"/>
  <c r="E53" i="21"/>
  <c r="J53" i="21"/>
  <c r="F53" i="21"/>
  <c r="H53" i="21"/>
  <c r="K52" i="21"/>
  <c r="E48" i="21"/>
  <c r="I48" i="21"/>
  <c r="G48" i="21"/>
  <c r="K48" i="21"/>
  <c r="E47" i="21"/>
  <c r="I47" i="21"/>
  <c r="G47" i="21"/>
  <c r="K42" i="21"/>
  <c r="I43" i="21"/>
  <c r="G42" i="21"/>
  <c r="E42" i="21"/>
  <c r="H43" i="21"/>
  <c r="F43" i="21"/>
  <c r="D43" i="21"/>
  <c r="K43" i="21"/>
  <c r="H42" i="21"/>
  <c r="F42" i="21"/>
  <c r="J32" i="21"/>
  <c r="G25" i="21"/>
  <c r="G24" i="21"/>
  <c r="F25" i="21"/>
  <c r="H24" i="21"/>
  <c r="E25" i="21"/>
  <c r="E24" i="21"/>
  <c r="H25" i="21"/>
  <c r="F24" i="21"/>
  <c r="K24" i="21"/>
  <c r="J25" i="21"/>
  <c r="J24" i="21"/>
  <c r="E19" i="21"/>
  <c r="D197" i="7"/>
  <c r="D227" i="7"/>
  <c r="D226" i="7"/>
  <c r="D196" i="7"/>
  <c r="D222" i="7"/>
  <c r="D194" i="7"/>
  <c r="D225" i="7"/>
  <c r="D184" i="7"/>
  <c r="D183" i="7"/>
  <c r="E14" i="21"/>
  <c r="K14" i="21"/>
  <c r="H15" i="21"/>
  <c r="H33" i="21"/>
  <c r="J33" i="21"/>
  <c r="K33" i="21"/>
  <c r="I33" i="21"/>
  <c r="G32" i="21"/>
  <c r="E32" i="21"/>
  <c r="K32" i="21"/>
  <c r="I32" i="21"/>
  <c r="F33" i="21"/>
  <c r="D33" i="21"/>
  <c r="G33" i="21"/>
  <c r="H32" i="21"/>
  <c r="F32" i="21"/>
  <c r="D32" i="21"/>
  <c r="E33" i="21"/>
  <c r="E20" i="21"/>
  <c r="K20" i="21"/>
  <c r="K19" i="21"/>
  <c r="H19" i="21"/>
  <c r="G20" i="21"/>
  <c r="I20" i="21"/>
  <c r="D20" i="21"/>
  <c r="D19" i="21"/>
  <c r="F20" i="21"/>
  <c r="D12" i="7"/>
  <c r="G5" i="21"/>
  <c r="D25" i="7"/>
  <c r="J19" i="21"/>
  <c r="J20" i="21"/>
  <c r="H20" i="21"/>
  <c r="I19" i="21"/>
  <c r="G19" i="21"/>
  <c r="F19" i="21"/>
  <c r="K15" i="21"/>
  <c r="D14" i="21"/>
  <c r="G14" i="21"/>
  <c r="I15" i="21"/>
  <c r="G15" i="21"/>
  <c r="H14" i="21"/>
  <c r="J15" i="21"/>
  <c r="I14" i="21"/>
  <c r="D15" i="21"/>
  <c r="F14" i="21"/>
  <c r="E15" i="21"/>
  <c r="F15" i="21"/>
  <c r="J14" i="21"/>
  <c r="G9" i="21"/>
  <c r="F10" i="21"/>
  <c r="H9" i="21"/>
  <c r="G10" i="21"/>
  <c r="D10" i="21"/>
  <c r="I9" i="21"/>
  <c r="H10" i="21"/>
  <c r="J9" i="21"/>
  <c r="I10" i="21"/>
  <c r="K9" i="21"/>
  <c r="J10" i="21"/>
  <c r="K10" i="21"/>
  <c r="D9" i="21"/>
  <c r="E9" i="21"/>
  <c r="F9" i="21"/>
  <c r="E10" i="21"/>
  <c r="K5" i="21"/>
  <c r="D4" i="21"/>
  <c r="K4" i="21"/>
  <c r="D5" i="21"/>
  <c r="H5" i="21"/>
  <c r="G4" i="21"/>
  <c r="E5" i="21"/>
  <c r="F5" i="21"/>
  <c r="J5" i="21"/>
  <c r="H4" i="21"/>
  <c r="J4" i="21"/>
  <c r="E4" i="21"/>
  <c r="I4" i="21"/>
  <c r="F4" i="21"/>
  <c r="I5" i="21"/>
  <c r="AU127" i="26" l="1"/>
  <c r="D74" i="7"/>
  <c r="F38" i="23"/>
  <c r="C59" i="23" s="1"/>
  <c r="B323" i="22" s="1"/>
  <c r="D77" i="7"/>
  <c r="D81" i="7"/>
  <c r="D223" i="7"/>
  <c r="D220" i="7"/>
  <c r="D177" i="7"/>
  <c r="F23" i="23"/>
  <c r="D80" i="7"/>
  <c r="D79" i="7"/>
  <c r="AU133" i="26"/>
  <c r="AU132" i="26"/>
  <c r="AU131" i="26"/>
  <c r="AT127" i="26"/>
  <c r="AT133" i="26"/>
  <c r="AS137" i="26"/>
  <c r="AS129" i="26"/>
  <c r="AS130" i="26"/>
  <c r="AS133" i="26"/>
  <c r="AS138" i="26"/>
  <c r="O27" i="23"/>
  <c r="BG156" i="26"/>
  <c r="BG163" i="26"/>
  <c r="BG161" i="26"/>
  <c r="BH170" i="26"/>
  <c r="W211" i="22" s="1"/>
  <c r="O29" i="23"/>
  <c r="D211" i="7"/>
  <c r="BH159" i="26"/>
  <c r="W194" i="22" s="1"/>
  <c r="BH166" i="26"/>
  <c r="W210" i="22" s="1"/>
  <c r="AV142" i="26"/>
  <c r="W178" i="22" s="1"/>
  <c r="D193" i="7"/>
  <c r="D181" i="7"/>
  <c r="D7" i="7"/>
  <c r="D19" i="7"/>
  <c r="AV143" i="26"/>
  <c r="W180" i="22" s="1"/>
  <c r="AV146" i="26"/>
  <c r="W183" i="22" s="1"/>
  <c r="H32" i="23"/>
  <c r="F34" i="23"/>
  <c r="AV125" i="26"/>
  <c r="W164" i="22" s="1"/>
  <c r="AV150" i="26"/>
  <c r="W187" i="22" s="1"/>
  <c r="AV151" i="26"/>
  <c r="W188" i="22" s="1"/>
  <c r="H29" i="23"/>
  <c r="F32" i="23"/>
  <c r="B23" i="23"/>
  <c r="O30" i="23"/>
  <c r="H51" i="23" s="1"/>
  <c r="H321" i="22" s="1"/>
  <c r="M29" i="23"/>
  <c r="M38" i="23"/>
  <c r="H59" i="23" s="1"/>
  <c r="D29" i="23"/>
  <c r="AA63" i="26"/>
  <c r="W80" i="22" s="1"/>
  <c r="AV132" i="26"/>
  <c r="W167" i="22" s="1"/>
  <c r="AJ115" i="26"/>
  <c r="W129" i="22" s="1"/>
  <c r="AA71" i="26"/>
  <c r="W74" i="22" s="1"/>
  <c r="F30" i="23"/>
  <c r="R59" i="26"/>
  <c r="Z65" i="22" s="1"/>
  <c r="L58" i="23"/>
  <c r="N329" i="22" s="1"/>
  <c r="BH154" i="26"/>
  <c r="W207" i="22" s="1"/>
  <c r="R40" i="26"/>
  <c r="R53" i="26"/>
  <c r="Z59" i="22" s="1"/>
  <c r="R48" i="26"/>
  <c r="Z52" i="22" s="1"/>
  <c r="R62" i="26"/>
  <c r="Z68" i="22" s="1"/>
  <c r="R44" i="26"/>
  <c r="Z47" i="22" s="1"/>
  <c r="R60" i="26"/>
  <c r="Z66" i="22" s="1"/>
  <c r="R49" i="26"/>
  <c r="Z56" i="22" s="1"/>
  <c r="AJ122" i="26"/>
  <c r="AV128" i="26"/>
  <c r="W177" i="22" s="1"/>
  <c r="AV148" i="26"/>
  <c r="W185" i="22" s="1"/>
  <c r="AV145" i="26"/>
  <c r="W182" i="22" s="1"/>
  <c r="R50" i="26"/>
  <c r="Z53" i="22" s="1"/>
  <c r="R58" i="26"/>
  <c r="Z64" i="22" s="1"/>
  <c r="D84" i="7"/>
  <c r="BH164" i="26"/>
  <c r="W205" i="22" s="1"/>
  <c r="D189" i="7"/>
  <c r="R55" i="26"/>
  <c r="Z61" i="22" s="1"/>
  <c r="R51" i="26"/>
  <c r="Z57" i="22" s="1"/>
  <c r="AA68" i="26"/>
  <c r="D78" i="7"/>
  <c r="AV130" i="26"/>
  <c r="W161" i="22" s="1"/>
  <c r="AA70" i="26"/>
  <c r="R57" i="26"/>
  <c r="Z63" i="22" s="1"/>
  <c r="R47" i="26"/>
  <c r="Z55" i="22" s="1"/>
  <c r="R52" i="26"/>
  <c r="Z58" i="22" s="1"/>
  <c r="R56" i="26"/>
  <c r="Z62" i="22" s="1"/>
  <c r="R37" i="26"/>
  <c r="Z41" i="22" s="1"/>
  <c r="AJ95" i="26"/>
  <c r="W112" i="22" s="1"/>
  <c r="AJ104" i="26"/>
  <c r="W118" i="22" s="1"/>
  <c r="AJ118" i="26"/>
  <c r="W132" i="22" s="1"/>
  <c r="AJ121" i="26"/>
  <c r="W135" i="22" s="1"/>
  <c r="AV147" i="26"/>
  <c r="W184" i="22" s="1"/>
  <c r="AV144" i="26"/>
  <c r="W181" i="22" s="1"/>
  <c r="AV152" i="26"/>
  <c r="W189" i="22" s="1"/>
  <c r="BH179" i="26"/>
  <c r="W220" i="22" s="1"/>
  <c r="BH172" i="26"/>
  <c r="W213" i="22" s="1"/>
  <c r="BH182" i="26"/>
  <c r="W223" i="22" s="1"/>
  <c r="D180" i="7"/>
  <c r="D219" i="7"/>
  <c r="M36" i="23"/>
  <c r="O36" i="23"/>
  <c r="BH160" i="26"/>
  <c r="W208" i="22" s="1"/>
  <c r="R54" i="26"/>
  <c r="Z60" i="22" s="1"/>
  <c r="R39" i="26"/>
  <c r="Z50" i="22" s="1"/>
  <c r="AA67" i="26"/>
  <c r="AA76" i="26"/>
  <c r="W86" i="22" s="1"/>
  <c r="AA90" i="26"/>
  <c r="W100" i="22" s="1"/>
  <c r="AA86" i="26"/>
  <c r="W96" i="22" s="1"/>
  <c r="AA78" i="26"/>
  <c r="W88" i="22" s="1"/>
  <c r="AA89" i="26"/>
  <c r="W99" i="22" s="1"/>
  <c r="AJ103" i="26"/>
  <c r="W117" i="22" s="1"/>
  <c r="AJ106" i="26"/>
  <c r="W120" i="22" s="1"/>
  <c r="AJ120" i="26"/>
  <c r="W134" i="22" s="1"/>
  <c r="AJ112" i="26"/>
  <c r="W126" i="22" s="1"/>
  <c r="AJ110" i="26"/>
  <c r="W124" i="22" s="1"/>
  <c r="AJ97" i="26"/>
  <c r="W108" i="22" s="1"/>
  <c r="AV137" i="26"/>
  <c r="W163" i="22" s="1"/>
  <c r="AV138" i="26"/>
  <c r="W160" i="22" s="1"/>
  <c r="AV140" i="26"/>
  <c r="W175" i="22" s="1"/>
  <c r="AV129" i="26"/>
  <c r="W173" i="22" s="1"/>
  <c r="BH158" i="26"/>
  <c r="W197" i="22" s="1"/>
  <c r="BH174" i="26"/>
  <c r="W215" i="22" s="1"/>
  <c r="BH169" i="26"/>
  <c r="W203" i="22" s="1"/>
  <c r="BH163" i="26"/>
  <c r="W206" i="22" s="1"/>
  <c r="BH153" i="26"/>
  <c r="W201" i="22" s="1"/>
  <c r="BH155" i="26"/>
  <c r="W199" i="22" s="1"/>
  <c r="BH161" i="26"/>
  <c r="W200" i="22" s="1"/>
  <c r="BH157" i="26"/>
  <c r="W204" i="22" s="1"/>
  <c r="D24" i="23"/>
  <c r="AV124" i="26"/>
  <c r="W169" i="22" s="1"/>
  <c r="R33" i="26"/>
  <c r="Z44" i="22" s="1"/>
  <c r="R35" i="26"/>
  <c r="Z46" i="22" s="1"/>
  <c r="R38" i="26"/>
  <c r="Z39" i="22" s="1"/>
  <c r="AA64" i="26"/>
  <c r="W79" i="22" s="1"/>
  <c r="AA69" i="26"/>
  <c r="AA79" i="26"/>
  <c r="W89" i="22" s="1"/>
  <c r="AA80" i="26"/>
  <c r="W90" i="22" s="1"/>
  <c r="AA84" i="26"/>
  <c r="W94" i="22" s="1"/>
  <c r="AA83" i="26"/>
  <c r="W93" i="22" s="1"/>
  <c r="AA73" i="26"/>
  <c r="W83" i="22" s="1"/>
  <c r="AJ96" i="26"/>
  <c r="AJ102" i="26"/>
  <c r="W116" i="22" s="1"/>
  <c r="AJ113" i="26"/>
  <c r="W127" i="22" s="1"/>
  <c r="AJ107" i="26"/>
  <c r="W121" i="22" s="1"/>
  <c r="AJ114" i="26"/>
  <c r="W128" i="22" s="1"/>
  <c r="AJ108" i="26"/>
  <c r="W122" i="22" s="1"/>
  <c r="AJ109" i="26"/>
  <c r="W123" i="22" s="1"/>
  <c r="AJ98" i="26"/>
  <c r="W110" i="22" s="1"/>
  <c r="AV141" i="26"/>
  <c r="W176" i="22" s="1"/>
  <c r="AV149" i="26"/>
  <c r="W186" i="22" s="1"/>
  <c r="AV127" i="26"/>
  <c r="W170" i="22" s="1"/>
  <c r="BH178" i="26"/>
  <c r="W219" i="22" s="1"/>
  <c r="BH171" i="26"/>
  <c r="W212" i="22" s="1"/>
  <c r="BH177" i="26"/>
  <c r="W218" i="22" s="1"/>
  <c r="BH173" i="26"/>
  <c r="W214" i="22" s="1"/>
  <c r="BH165" i="26"/>
  <c r="W198" i="22" s="1"/>
  <c r="BH162" i="26"/>
  <c r="AJ100" i="26"/>
  <c r="W113" i="22" s="1"/>
  <c r="R45" i="26"/>
  <c r="R61" i="26"/>
  <c r="Z67" i="22" s="1"/>
  <c r="R46" i="26"/>
  <c r="Z54" i="22" s="1"/>
  <c r="R36" i="26"/>
  <c r="Z43" i="22" s="1"/>
  <c r="AA66" i="26"/>
  <c r="W77" i="22" s="1"/>
  <c r="AA81" i="26"/>
  <c r="W91" i="22" s="1"/>
  <c r="AA82" i="26"/>
  <c r="W92" i="22" s="1"/>
  <c r="AA88" i="26"/>
  <c r="W98" i="22" s="1"/>
  <c r="AA91" i="26"/>
  <c r="W101" i="22" s="1"/>
  <c r="AA72" i="26"/>
  <c r="W81" i="22" s="1"/>
  <c r="AJ94" i="26"/>
  <c r="W107" i="22" s="1"/>
  <c r="AJ99" i="26"/>
  <c r="W114" i="22" s="1"/>
  <c r="AJ111" i="26"/>
  <c r="W125" i="22" s="1"/>
  <c r="AJ119" i="26"/>
  <c r="W133" i="22" s="1"/>
  <c r="AJ93" i="26"/>
  <c r="W109" i="22" s="1"/>
  <c r="AV135" i="26"/>
  <c r="W171" i="22" s="1"/>
  <c r="AV136" i="26"/>
  <c r="W162" i="22" s="1"/>
  <c r="AV134" i="26"/>
  <c r="W174" i="22" s="1"/>
  <c r="AV133" i="26"/>
  <c r="W166" i="22" s="1"/>
  <c r="AV126" i="26"/>
  <c r="W165" i="22" s="1"/>
  <c r="BH176" i="26"/>
  <c r="W217" i="22" s="1"/>
  <c r="BH168" i="26"/>
  <c r="D27" i="23"/>
  <c r="AV123" i="26"/>
  <c r="W172" i="22" s="1"/>
  <c r="R42" i="26"/>
  <c r="R43" i="26"/>
  <c r="R41" i="26"/>
  <c r="Z51" i="22" s="1"/>
  <c r="R34" i="26"/>
  <c r="Z40" i="22" s="1"/>
  <c r="AA65" i="26"/>
  <c r="W73" i="22" s="1"/>
  <c r="F27" i="23"/>
  <c r="AA92" i="26"/>
  <c r="W102" i="22" s="1"/>
  <c r="AA87" i="26"/>
  <c r="W97" i="22" s="1"/>
  <c r="AA75" i="26"/>
  <c r="W85" i="22" s="1"/>
  <c r="AA77" i="26"/>
  <c r="W87" i="22" s="1"/>
  <c r="AA85" i="26"/>
  <c r="W95" i="22" s="1"/>
  <c r="AA74" i="26"/>
  <c r="W84" i="22" s="1"/>
  <c r="AJ105" i="26"/>
  <c r="W119" i="22" s="1"/>
  <c r="AJ116" i="26"/>
  <c r="W130" i="22" s="1"/>
  <c r="AJ101" i="26"/>
  <c r="W115" i="22" s="1"/>
  <c r="AJ117" i="26"/>
  <c r="W131" i="22" s="1"/>
  <c r="AV139" i="26"/>
  <c r="W179" i="22" s="1"/>
  <c r="AV131" i="26"/>
  <c r="W168" i="22" s="1"/>
  <c r="BH156" i="26"/>
  <c r="W196" i="22" s="1"/>
  <c r="BH180" i="26"/>
  <c r="W221" i="22" s="1"/>
  <c r="BH175" i="26"/>
  <c r="W216" i="22" s="1"/>
  <c r="BH181" i="26"/>
  <c r="W222" i="22" s="1"/>
  <c r="BH167" i="26"/>
  <c r="W202" i="22" s="1"/>
  <c r="D110" i="7"/>
  <c r="D52" i="7"/>
  <c r="D111" i="7"/>
  <c r="O34" i="23"/>
  <c r="D224" i="7"/>
  <c r="M26" i="23"/>
  <c r="M34" i="23"/>
  <c r="H34" i="23"/>
  <c r="D18" i="7"/>
  <c r="D17" i="7"/>
  <c r="D15" i="7"/>
  <c r="D209" i="7"/>
  <c r="O24" i="23"/>
  <c r="H31" i="23"/>
  <c r="AC96" i="26"/>
  <c r="D82" i="7"/>
  <c r="T70" i="26"/>
  <c r="T69" i="26"/>
  <c r="H27" i="23"/>
  <c r="D217" i="7"/>
  <c r="D107" i="7"/>
  <c r="C113" i="7" s="1"/>
  <c r="D210" i="7"/>
  <c r="D11" i="7"/>
  <c r="F28" i="23"/>
  <c r="T68" i="26"/>
  <c r="T67" i="26"/>
  <c r="D14" i="7"/>
  <c r="D214" i="7"/>
  <c r="D175" i="7"/>
  <c r="M24" i="23"/>
  <c r="D73" i="7"/>
  <c r="D39" i="7"/>
  <c r="D13" i="7"/>
  <c r="I9" i="26"/>
  <c r="T15" i="22" s="1"/>
  <c r="I26" i="26"/>
  <c r="T28" i="22" s="1"/>
  <c r="I18" i="26"/>
  <c r="T20" i="22" s="1"/>
  <c r="O28" i="23"/>
  <c r="I27" i="26"/>
  <c r="T29" i="22" s="1"/>
  <c r="D216" i="7"/>
  <c r="D221" i="7"/>
  <c r="M28" i="23"/>
  <c r="M39" i="23"/>
  <c r="H60" i="23" s="1"/>
  <c r="H318" i="22" s="1"/>
  <c r="D179" i="7"/>
  <c r="D176" i="7"/>
  <c r="D187" i="7"/>
  <c r="F24" i="23"/>
  <c r="D76" i="7"/>
  <c r="F31" i="23"/>
  <c r="D75" i="7"/>
  <c r="D50" i="7"/>
  <c r="D49" i="7"/>
  <c r="D45" i="7"/>
  <c r="D48" i="7"/>
  <c r="I29" i="26"/>
  <c r="T31" i="22" s="1"/>
  <c r="I5" i="26"/>
  <c r="T6" i="22" s="1"/>
  <c r="I31" i="26"/>
  <c r="T33" i="22" s="1"/>
  <c r="I20" i="26"/>
  <c r="T22" i="22" s="1"/>
  <c r="I21" i="26"/>
  <c r="T23" i="22" s="1"/>
  <c r="I28" i="26"/>
  <c r="T30" i="22" s="1"/>
  <c r="I32" i="26"/>
  <c r="T34" i="22" s="1"/>
  <c r="I23" i="26"/>
  <c r="T25" i="22" s="1"/>
  <c r="I25" i="26"/>
  <c r="T27" i="22" s="1"/>
  <c r="I22" i="26"/>
  <c r="T24" i="22" s="1"/>
  <c r="I6" i="26"/>
  <c r="T14" i="22" s="1"/>
  <c r="I8" i="26"/>
  <c r="T7" i="22" s="1"/>
  <c r="I24" i="26"/>
  <c r="T26" i="22" s="1"/>
  <c r="I16" i="26"/>
  <c r="T10" i="22" s="1"/>
  <c r="I4" i="26"/>
  <c r="I13" i="26"/>
  <c r="T8" i="22" s="1"/>
  <c r="I10" i="26"/>
  <c r="T12" i="22" s="1"/>
  <c r="I30" i="26"/>
  <c r="T32" i="22" s="1"/>
  <c r="I19" i="26"/>
  <c r="T21" i="22" s="1"/>
  <c r="I11" i="26"/>
  <c r="T16" i="22" s="1"/>
  <c r="I3" i="26"/>
  <c r="T11" i="22" s="1"/>
  <c r="I7" i="26"/>
  <c r="T18" i="22" s="1"/>
  <c r="B39" i="23"/>
  <c r="H28" i="23"/>
  <c r="F39" i="23"/>
  <c r="B27" i="23"/>
  <c r="D41" i="7"/>
  <c r="D44" i="7"/>
  <c r="D42" i="7"/>
  <c r="I14" i="26"/>
  <c r="I17" i="26"/>
  <c r="I15" i="26"/>
  <c r="D16" i="7"/>
  <c r="I12" i="26"/>
  <c r="D51" i="7"/>
  <c r="M31" i="23"/>
  <c r="D43" i="7"/>
  <c r="D192" i="7"/>
  <c r="D188" i="7"/>
  <c r="M27" i="23"/>
  <c r="H327" i="22"/>
  <c r="D40" i="7"/>
  <c r="O31" i="23"/>
  <c r="M35" i="23"/>
  <c r="H56" i="23" s="1"/>
  <c r="D182" i="7"/>
  <c r="O26" i="23"/>
  <c r="D31" i="23"/>
  <c r="D9" i="7"/>
  <c r="D10" i="7"/>
  <c r="D8" i="7"/>
  <c r="D34" i="23"/>
  <c r="D6" i="7"/>
  <c r="D5" i="7"/>
  <c r="B31" i="23"/>
  <c r="B34" i="23"/>
  <c r="D20" i="7"/>
  <c r="D30" i="23"/>
  <c r="D26" i="23"/>
  <c r="D33" i="23"/>
  <c r="C54" i="23" s="1"/>
  <c r="B327" i="22" s="1"/>
  <c r="D23" i="23"/>
  <c r="B25" i="23"/>
  <c r="C46" i="23" s="1"/>
  <c r="B24" i="23"/>
  <c r="B28" i="23"/>
  <c r="B29" i="23"/>
  <c r="B26" i="23"/>
  <c r="C232" i="7"/>
  <c r="C231" i="7"/>
  <c r="C230" i="7"/>
  <c r="C195" i="7"/>
  <c r="C197" i="7"/>
  <c r="C198" i="7"/>
  <c r="C196" i="7"/>
  <c r="W111" i="22" l="1"/>
  <c r="C53" i="23"/>
  <c r="B318" i="22" s="1"/>
  <c r="W75" i="22"/>
  <c r="H50" i="23"/>
  <c r="H320" i="22" s="1"/>
  <c r="C44" i="23"/>
  <c r="L44" i="23" s="1"/>
  <c r="H48" i="23"/>
  <c r="H316" i="22" s="1"/>
  <c r="C115" i="7"/>
  <c r="C116" i="7"/>
  <c r="C114" i="7"/>
  <c r="C112" i="7"/>
  <c r="W78" i="22"/>
  <c r="W76" i="22"/>
  <c r="C51" i="23"/>
  <c r="L51" i="23" s="1"/>
  <c r="N320" i="22" s="1"/>
  <c r="C39" i="7"/>
  <c r="C50" i="23"/>
  <c r="B321" i="22" s="1"/>
  <c r="W82" i="22"/>
  <c r="L59" i="23"/>
  <c r="N323" i="22" s="1"/>
  <c r="H322" i="22"/>
  <c r="H57" i="23"/>
  <c r="H315" i="22" s="1"/>
  <c r="C47" i="23"/>
  <c r="B325" i="22" s="1"/>
  <c r="C107" i="7"/>
  <c r="C111" i="7"/>
  <c r="H55" i="23"/>
  <c r="H314" i="22" s="1"/>
  <c r="C228" i="7"/>
  <c r="C224" i="7"/>
  <c r="C229" i="7"/>
  <c r="C227" i="7"/>
  <c r="C226" i="7"/>
  <c r="C78" i="7"/>
  <c r="C56" i="7"/>
  <c r="C57" i="7"/>
  <c r="C55" i="7"/>
  <c r="C222" i="7"/>
  <c r="C223" i="7"/>
  <c r="C225" i="7"/>
  <c r="C221" i="7"/>
  <c r="H45" i="23"/>
  <c r="C194" i="7"/>
  <c r="H47" i="23"/>
  <c r="H324" i="22" s="1"/>
  <c r="C53" i="7"/>
  <c r="C54" i="7"/>
  <c r="C219" i="7"/>
  <c r="C220" i="7"/>
  <c r="C217" i="7"/>
  <c r="C181" i="7"/>
  <c r="C109" i="7"/>
  <c r="C108" i="7"/>
  <c r="C110" i="7"/>
  <c r="C81" i="7"/>
  <c r="C80" i="7"/>
  <c r="C209" i="7"/>
  <c r="C77" i="7"/>
  <c r="C218" i="7"/>
  <c r="C214" i="7"/>
  <c r="C213" i="7"/>
  <c r="C216" i="7"/>
  <c r="C210" i="7"/>
  <c r="C212" i="7"/>
  <c r="C215" i="7"/>
  <c r="C211" i="7"/>
  <c r="H49" i="23"/>
  <c r="H326" i="22" s="1"/>
  <c r="C60" i="23"/>
  <c r="L60" i="23" s="1"/>
  <c r="N319" i="22" s="1"/>
  <c r="BI178" i="26"/>
  <c r="X219" i="22" s="1"/>
  <c r="BI165" i="26"/>
  <c r="X198" i="22" s="1"/>
  <c r="BI168" i="26"/>
  <c r="X209" i="22" s="1"/>
  <c r="BI154" i="26"/>
  <c r="X207" i="22" s="1"/>
  <c r="BI170" i="26"/>
  <c r="X211" i="22" s="1"/>
  <c r="BI176" i="26"/>
  <c r="X217" i="22" s="1"/>
  <c r="BI159" i="26"/>
  <c r="X194" i="22" s="1"/>
  <c r="BI160" i="26"/>
  <c r="X208" i="22" s="1"/>
  <c r="BI155" i="26"/>
  <c r="X199" i="22" s="1"/>
  <c r="BI157" i="26"/>
  <c r="X204" i="22" s="1"/>
  <c r="BI172" i="26"/>
  <c r="X213" i="22" s="1"/>
  <c r="BI171" i="26"/>
  <c r="X212" i="22" s="1"/>
  <c r="W195" i="22"/>
  <c r="BI175" i="26"/>
  <c r="X216" i="22" s="1"/>
  <c r="BI167" i="26"/>
  <c r="X202" i="22" s="1"/>
  <c r="W209" i="22"/>
  <c r="BI153" i="26"/>
  <c r="X201" i="22" s="1"/>
  <c r="BI173" i="26"/>
  <c r="X214" i="22" s="1"/>
  <c r="BI174" i="26"/>
  <c r="X215" i="22" s="1"/>
  <c r="BI180" i="26"/>
  <c r="X221" i="22" s="1"/>
  <c r="BI181" i="26"/>
  <c r="X222" i="22" s="1"/>
  <c r="BI166" i="26"/>
  <c r="X210" i="22" s="1"/>
  <c r="BI162" i="26"/>
  <c r="X195" i="22" s="1"/>
  <c r="BI161" i="26"/>
  <c r="X200" i="22" s="1"/>
  <c r="BI182" i="26"/>
  <c r="X223" i="22" s="1"/>
  <c r="BI169" i="26"/>
  <c r="X203" i="22" s="1"/>
  <c r="BI163" i="26"/>
  <c r="X206" i="22" s="1"/>
  <c r="BI156" i="26"/>
  <c r="X196" i="22" s="1"/>
  <c r="BI164" i="26"/>
  <c r="X205" i="22" s="1"/>
  <c r="BI158" i="26"/>
  <c r="X197" i="22" s="1"/>
  <c r="BI177" i="26"/>
  <c r="X218" i="22" s="1"/>
  <c r="BI179" i="26"/>
  <c r="X220" i="22" s="1"/>
  <c r="AW123" i="26"/>
  <c r="X172" i="22" s="1"/>
  <c r="AW140" i="26"/>
  <c r="X175" i="22" s="1"/>
  <c r="AW149" i="26"/>
  <c r="X186" i="22" s="1"/>
  <c r="AW127" i="26"/>
  <c r="X170" i="22" s="1"/>
  <c r="AW139" i="26"/>
  <c r="X179" i="22" s="1"/>
  <c r="AW136" i="26"/>
  <c r="X162" i="22" s="1"/>
  <c r="AW125" i="26"/>
  <c r="X164" i="22" s="1"/>
  <c r="AW134" i="26"/>
  <c r="X174" i="22" s="1"/>
  <c r="AW128" i="26"/>
  <c r="X177" i="22" s="1"/>
  <c r="AW141" i="26"/>
  <c r="X176" i="22" s="1"/>
  <c r="AW137" i="26"/>
  <c r="X163" i="22" s="1"/>
  <c r="AW151" i="26"/>
  <c r="X188" i="22" s="1"/>
  <c r="AW130" i="26"/>
  <c r="X161" i="22" s="1"/>
  <c r="AW143" i="26"/>
  <c r="X180" i="22" s="1"/>
  <c r="AW144" i="26"/>
  <c r="X181" i="22" s="1"/>
  <c r="C178" i="7"/>
  <c r="AW138" i="26"/>
  <c r="X160" i="22" s="1"/>
  <c r="AW152" i="26"/>
  <c r="X189" i="22" s="1"/>
  <c r="AW135" i="26"/>
  <c r="X171" i="22" s="1"/>
  <c r="AW131" i="26"/>
  <c r="X168" i="22" s="1"/>
  <c r="AW147" i="26"/>
  <c r="X184" i="22" s="1"/>
  <c r="AW142" i="26"/>
  <c r="X178" i="22" s="1"/>
  <c r="AW145" i="26"/>
  <c r="X182" i="22" s="1"/>
  <c r="AW124" i="26"/>
  <c r="X169" i="22" s="1"/>
  <c r="AW133" i="26"/>
  <c r="X166" i="22" s="1"/>
  <c r="AW150" i="26"/>
  <c r="X187" i="22" s="1"/>
  <c r="AW146" i="26"/>
  <c r="X183" i="22" s="1"/>
  <c r="AW129" i="26"/>
  <c r="X173" i="22" s="1"/>
  <c r="AW132" i="26"/>
  <c r="X167" i="22" s="1"/>
  <c r="AW126" i="26"/>
  <c r="X165" i="22" s="1"/>
  <c r="AW148" i="26"/>
  <c r="X185" i="22" s="1"/>
  <c r="C49" i="23"/>
  <c r="B324" i="22" s="1"/>
  <c r="AK98" i="26"/>
  <c r="X110" i="22" s="1"/>
  <c r="AK113" i="26"/>
  <c r="X127" i="22" s="1"/>
  <c r="AK114" i="26"/>
  <c r="X128" i="22" s="1"/>
  <c r="AK105" i="26"/>
  <c r="X119" i="22" s="1"/>
  <c r="AK109" i="26"/>
  <c r="X123" i="22" s="1"/>
  <c r="AK99" i="26"/>
  <c r="X114" i="22" s="1"/>
  <c r="AK100" i="26"/>
  <c r="X113" i="22" s="1"/>
  <c r="AK95" i="26"/>
  <c r="X112" i="22" s="1"/>
  <c r="AK102" i="26"/>
  <c r="X116" i="22" s="1"/>
  <c r="AK118" i="26"/>
  <c r="X132" i="22" s="1"/>
  <c r="AK112" i="26"/>
  <c r="X126" i="22" s="1"/>
  <c r="AK116" i="26"/>
  <c r="X130" i="22" s="1"/>
  <c r="AK106" i="26"/>
  <c r="X120" i="22" s="1"/>
  <c r="AK111" i="26"/>
  <c r="X125" i="22" s="1"/>
  <c r="AK110" i="26"/>
  <c r="X124" i="22" s="1"/>
  <c r="AK121" i="26"/>
  <c r="X135" i="22" s="1"/>
  <c r="AK108" i="26"/>
  <c r="X122" i="22" s="1"/>
  <c r="AK93" i="26"/>
  <c r="X109" i="22" s="1"/>
  <c r="AK104" i="26"/>
  <c r="X118" i="22" s="1"/>
  <c r="AK117" i="26"/>
  <c r="X131" i="22" s="1"/>
  <c r="W136" i="22"/>
  <c r="AK122" i="26"/>
  <c r="X136" i="22" s="1"/>
  <c r="AK101" i="26"/>
  <c r="X115" i="22" s="1"/>
  <c r="AK107" i="26"/>
  <c r="X121" i="22" s="1"/>
  <c r="AK103" i="26"/>
  <c r="X117" i="22" s="1"/>
  <c r="AK119" i="26"/>
  <c r="X133" i="22" s="1"/>
  <c r="AK94" i="26"/>
  <c r="X107" i="22" s="1"/>
  <c r="AK115" i="26"/>
  <c r="X129" i="22" s="1"/>
  <c r="AK96" i="26"/>
  <c r="X111" i="22" s="1"/>
  <c r="AK97" i="26"/>
  <c r="X108" i="22" s="1"/>
  <c r="AK120" i="26"/>
  <c r="X134" i="22" s="1"/>
  <c r="AB79" i="26"/>
  <c r="X89" i="22" s="1"/>
  <c r="AB80" i="26"/>
  <c r="X90" i="22" s="1"/>
  <c r="AB84" i="26"/>
  <c r="X94" i="22" s="1"/>
  <c r="AB86" i="26"/>
  <c r="X96" i="22" s="1"/>
  <c r="AB91" i="26"/>
  <c r="X101" i="22" s="1"/>
  <c r="C82" i="7"/>
  <c r="AB78" i="26"/>
  <c r="X88" i="22" s="1"/>
  <c r="C76" i="7"/>
  <c r="C83" i="7"/>
  <c r="C84" i="7"/>
  <c r="AB83" i="26"/>
  <c r="X93" i="22" s="1"/>
  <c r="AB88" i="26"/>
  <c r="X98" i="22" s="1"/>
  <c r="AB75" i="26"/>
  <c r="X85" i="22" s="1"/>
  <c r="C79" i="7"/>
  <c r="C73" i="7"/>
  <c r="AB76" i="26"/>
  <c r="X86" i="22" s="1"/>
  <c r="AB63" i="26"/>
  <c r="X80" i="22" s="1"/>
  <c r="AB73" i="26"/>
  <c r="X83" i="22" s="1"/>
  <c r="AB67" i="26"/>
  <c r="X75" i="22" s="1"/>
  <c r="AB74" i="26"/>
  <c r="X84" i="22" s="1"/>
  <c r="C74" i="7"/>
  <c r="C75" i="7"/>
  <c r="AB70" i="26"/>
  <c r="X82" i="22" s="1"/>
  <c r="AB71" i="26"/>
  <c r="X74" i="22" s="1"/>
  <c r="AB92" i="26"/>
  <c r="X102" i="22" s="1"/>
  <c r="S61" i="26"/>
  <c r="AA67" i="22" s="1"/>
  <c r="C55" i="23"/>
  <c r="B317" i="22" s="1"/>
  <c r="S41" i="26"/>
  <c r="AA51" i="22" s="1"/>
  <c r="S43" i="26"/>
  <c r="AA49" i="22" s="1"/>
  <c r="S45" i="26"/>
  <c r="AA42" i="22" s="1"/>
  <c r="S37" i="26"/>
  <c r="AA41" i="22" s="1"/>
  <c r="S58" i="26"/>
  <c r="AA64" i="22" s="1"/>
  <c r="S59" i="26"/>
  <c r="AA65" i="22" s="1"/>
  <c r="S44" i="26"/>
  <c r="AA47" i="22" s="1"/>
  <c r="C45" i="23"/>
  <c r="B320" i="22" s="1"/>
  <c r="S53" i="26"/>
  <c r="AA59" i="22" s="1"/>
  <c r="S54" i="26"/>
  <c r="AA60" i="22" s="1"/>
  <c r="Z42" i="22"/>
  <c r="Z49" i="22"/>
  <c r="C48" i="23"/>
  <c r="S60" i="26"/>
  <c r="AA66" i="22" s="1"/>
  <c r="S62" i="26"/>
  <c r="AA68" i="22" s="1"/>
  <c r="S33" i="26"/>
  <c r="AA44" i="22" s="1"/>
  <c r="S39" i="26"/>
  <c r="AA50" i="22" s="1"/>
  <c r="S48" i="26"/>
  <c r="AA52" i="22" s="1"/>
  <c r="S56" i="26"/>
  <c r="AA62" i="22" s="1"/>
  <c r="S46" i="26"/>
  <c r="AA54" i="22" s="1"/>
  <c r="S50" i="26"/>
  <c r="AA53" i="22" s="1"/>
  <c r="S36" i="26"/>
  <c r="AA43" i="22" s="1"/>
  <c r="J30" i="26"/>
  <c r="U32" i="22" s="1"/>
  <c r="T9" i="22"/>
  <c r="J16" i="26"/>
  <c r="U10" i="22" s="1"/>
  <c r="J4" i="26"/>
  <c r="U9" i="22" s="1"/>
  <c r="J31" i="26"/>
  <c r="U33" i="22" s="1"/>
  <c r="J18" i="26"/>
  <c r="U20" i="22" s="1"/>
  <c r="J19" i="26"/>
  <c r="U21" i="22" s="1"/>
  <c r="C52" i="23"/>
  <c r="B315" i="22" s="1"/>
  <c r="J23" i="26"/>
  <c r="U25" i="22" s="1"/>
  <c r="AB68" i="26"/>
  <c r="X78" i="22" s="1"/>
  <c r="AB82" i="26"/>
  <c r="X92" i="22" s="1"/>
  <c r="AB89" i="26"/>
  <c r="X99" i="22" s="1"/>
  <c r="J3" i="26"/>
  <c r="U11" i="22" s="1"/>
  <c r="J21" i="26"/>
  <c r="U23" i="22" s="1"/>
  <c r="AB85" i="26"/>
  <c r="X95" i="22" s="1"/>
  <c r="AB81" i="26"/>
  <c r="X91" i="22" s="1"/>
  <c r="AB69" i="26"/>
  <c r="X76" i="22" s="1"/>
  <c r="AB64" i="26"/>
  <c r="X79" i="22" s="1"/>
  <c r="S52" i="26"/>
  <c r="AA58" i="22" s="1"/>
  <c r="J10" i="26"/>
  <c r="U12" i="22" s="1"/>
  <c r="AB90" i="26"/>
  <c r="X100" i="22" s="1"/>
  <c r="H52" i="23"/>
  <c r="H317" i="22" s="1"/>
  <c r="L54" i="23"/>
  <c r="N327" i="22" s="1"/>
  <c r="J32" i="26"/>
  <c r="U34" i="22" s="1"/>
  <c r="J9" i="26"/>
  <c r="U15" i="22" s="1"/>
  <c r="AB72" i="26"/>
  <c r="X81" i="22" s="1"/>
  <c r="AB77" i="26"/>
  <c r="X87" i="22" s="1"/>
  <c r="AB65" i="26"/>
  <c r="X73" i="22" s="1"/>
  <c r="AB87" i="26"/>
  <c r="X97" i="22" s="1"/>
  <c r="AB66" i="26"/>
  <c r="X77" i="22" s="1"/>
  <c r="B326" i="22"/>
  <c r="L46" i="23"/>
  <c r="N328" i="22" s="1"/>
  <c r="J8" i="26"/>
  <c r="U7" i="22" s="1"/>
  <c r="J20" i="26"/>
  <c r="U22" i="22" s="1"/>
  <c r="T17" i="22"/>
  <c r="J14" i="26"/>
  <c r="U17" i="22" s="1"/>
  <c r="J7" i="26"/>
  <c r="U18" i="22" s="1"/>
  <c r="J24" i="26"/>
  <c r="U26" i="22" s="1"/>
  <c r="C189" i="7"/>
  <c r="J28" i="26"/>
  <c r="U30" i="22" s="1"/>
  <c r="J13" i="26"/>
  <c r="U8" i="22" s="1"/>
  <c r="J27" i="26"/>
  <c r="U29" i="22" s="1"/>
  <c r="J29" i="26"/>
  <c r="U31" i="22" s="1"/>
  <c r="T13" i="22"/>
  <c r="J15" i="26"/>
  <c r="U13" i="22" s="1"/>
  <c r="Z45" i="22"/>
  <c r="S40" i="26"/>
  <c r="AA45" i="22" s="1"/>
  <c r="S34" i="26"/>
  <c r="AA40" i="22" s="1"/>
  <c r="S57" i="26"/>
  <c r="AA63" i="22" s="1"/>
  <c r="S51" i="26"/>
  <c r="AA57" i="22" s="1"/>
  <c r="S38" i="26"/>
  <c r="AA39" i="22" s="1"/>
  <c r="S49" i="26"/>
  <c r="AA56" i="22" s="1"/>
  <c r="S47" i="26"/>
  <c r="AA55" i="22" s="1"/>
  <c r="S55" i="26"/>
  <c r="AA61" i="22" s="1"/>
  <c r="S35" i="26"/>
  <c r="AA46" i="22" s="1"/>
  <c r="J22" i="26"/>
  <c r="U24" i="22" s="1"/>
  <c r="T19" i="22"/>
  <c r="J12" i="26"/>
  <c r="U19" i="22" s="1"/>
  <c r="J5" i="26"/>
  <c r="U6" i="22" s="1"/>
  <c r="T5" i="22"/>
  <c r="J17" i="26"/>
  <c r="U5" i="22" s="1"/>
  <c r="J25" i="26"/>
  <c r="U27" i="22" s="1"/>
  <c r="J26" i="26"/>
  <c r="U28" i="22" s="1"/>
  <c r="Z48" i="22"/>
  <c r="S42" i="26"/>
  <c r="AA48" i="22" s="1"/>
  <c r="J6" i="26"/>
  <c r="U14" i="22" s="1"/>
  <c r="J11" i="26"/>
  <c r="U16" i="22" s="1"/>
  <c r="C180" i="7"/>
  <c r="C183" i="7"/>
  <c r="C192" i="7"/>
  <c r="C193" i="7"/>
  <c r="C176" i="7"/>
  <c r="C188" i="7"/>
  <c r="C185" i="7"/>
  <c r="C191" i="7"/>
  <c r="C177" i="7"/>
  <c r="C186" i="7"/>
  <c r="C175" i="7"/>
  <c r="C187" i="7"/>
  <c r="C182" i="7"/>
  <c r="C179" i="7"/>
  <c r="C184" i="7"/>
  <c r="C190" i="7"/>
  <c r="H325" i="22"/>
  <c r="L56" i="23"/>
  <c r="N326" i="22" s="1"/>
  <c r="C44" i="7"/>
  <c r="C42" i="7"/>
  <c r="C48" i="7"/>
  <c r="C51" i="7"/>
  <c r="C40" i="7"/>
  <c r="C52" i="7"/>
  <c r="C49" i="7"/>
  <c r="C47" i="7"/>
  <c r="C50" i="7"/>
  <c r="C46" i="7"/>
  <c r="C45" i="7"/>
  <c r="C43" i="7"/>
  <c r="C8" i="7"/>
  <c r="C20" i="7"/>
  <c r="C12" i="7"/>
  <c r="C21" i="7"/>
  <c r="C15" i="7"/>
  <c r="C6" i="7"/>
  <c r="C16" i="7"/>
  <c r="C7" i="7"/>
  <c r="C11" i="7"/>
  <c r="C18" i="7"/>
  <c r="C19" i="7"/>
  <c r="C14" i="7"/>
  <c r="C10" i="7"/>
  <c r="C17" i="7"/>
  <c r="C5" i="7"/>
  <c r="C9" i="7"/>
  <c r="C13" i="7"/>
  <c r="C41" i="7"/>
  <c r="L53" i="23" l="1"/>
  <c r="N330" i="22" s="1"/>
  <c r="B316" i="22"/>
  <c r="B319" i="22"/>
  <c r="L50" i="23"/>
  <c r="N322" i="22" s="1"/>
  <c r="G59" i="23"/>
  <c r="I322" i="22" s="1"/>
  <c r="B59" i="23"/>
  <c r="C323" i="22" s="1"/>
  <c r="L57" i="23"/>
  <c r="N317" i="22" s="1"/>
  <c r="B58" i="23"/>
  <c r="C329" i="22" s="1"/>
  <c r="B57" i="23"/>
  <c r="C328" i="22" s="1"/>
  <c r="N321" i="22"/>
  <c r="G57" i="23"/>
  <c r="I315" i="22" s="1"/>
  <c r="H319" i="22"/>
  <c r="G58" i="23"/>
  <c r="I329" i="22" s="1"/>
  <c r="L47" i="23"/>
  <c r="N324" i="22" s="1"/>
  <c r="G49" i="23"/>
  <c r="I326" i="22" s="1"/>
  <c r="B322" i="22"/>
  <c r="L49" i="23"/>
  <c r="N325" i="22" s="1"/>
  <c r="G46" i="23"/>
  <c r="I328" i="22" s="1"/>
  <c r="G47" i="23"/>
  <c r="I324" i="22" s="1"/>
  <c r="G54" i="23"/>
  <c r="I327" i="22" s="1"/>
  <c r="G52" i="23"/>
  <c r="I317" i="22" s="1"/>
  <c r="G50" i="23"/>
  <c r="I320" i="22" s="1"/>
  <c r="G44" i="23"/>
  <c r="I323" i="22" s="1"/>
  <c r="G51" i="23"/>
  <c r="I321" i="22" s="1"/>
  <c r="G45" i="23"/>
  <c r="I319" i="22" s="1"/>
  <c r="G53" i="23"/>
  <c r="I330" i="22" s="1"/>
  <c r="G55" i="23"/>
  <c r="I314" i="22" s="1"/>
  <c r="G48" i="23"/>
  <c r="I316" i="22" s="1"/>
  <c r="G60" i="23"/>
  <c r="I318" i="22" s="1"/>
  <c r="G56" i="23"/>
  <c r="I325" i="22" s="1"/>
  <c r="L55" i="23"/>
  <c r="N314" i="22" s="1"/>
  <c r="B54" i="23"/>
  <c r="C327" i="22" s="1"/>
  <c r="B314" i="22"/>
  <c r="L45" i="23"/>
  <c r="N318" i="22" s="1"/>
  <c r="L48" i="23"/>
  <c r="N315" i="22" s="1"/>
  <c r="B51" i="23"/>
  <c r="C319" i="22" s="1"/>
  <c r="B44" i="23"/>
  <c r="C316" i="22" s="1"/>
  <c r="B53" i="23"/>
  <c r="C318" i="22" s="1"/>
  <c r="B47" i="23"/>
  <c r="C325" i="22" s="1"/>
  <c r="B50" i="23"/>
  <c r="C321" i="22" s="1"/>
  <c r="B52" i="23"/>
  <c r="C315" i="22" s="1"/>
  <c r="B48" i="23"/>
  <c r="C314" i="22" s="1"/>
  <c r="B60" i="23"/>
  <c r="C322" i="22" s="1"/>
  <c r="B49" i="23"/>
  <c r="C324" i="22" s="1"/>
  <c r="B56" i="23"/>
  <c r="C330" i="22" s="1"/>
  <c r="B45" i="23"/>
  <c r="C320" i="22" s="1"/>
  <c r="B46" i="23"/>
  <c r="C326" i="22" s="1"/>
  <c r="B55" i="23"/>
  <c r="C317" i="22" s="1"/>
  <c r="L52" i="23"/>
  <c r="N316" i="22" s="1"/>
  <c r="M59" i="23" l="1"/>
  <c r="O323" i="22" s="1"/>
  <c r="M58" i="23"/>
  <c r="O329" i="22" s="1"/>
  <c r="M57" i="23"/>
  <c r="O317" i="22" s="1"/>
  <c r="M48" i="23"/>
  <c r="O315" i="22" s="1"/>
  <c r="M46" i="23"/>
  <c r="O328" i="22" s="1"/>
  <c r="M50" i="23"/>
  <c r="O322" i="22" s="1"/>
  <c r="M56" i="23"/>
  <c r="O326" i="22" s="1"/>
  <c r="M45" i="23"/>
  <c r="O318" i="22" s="1"/>
  <c r="M51" i="23"/>
  <c r="O320" i="22" s="1"/>
  <c r="M52" i="23"/>
  <c r="O316" i="22" s="1"/>
  <c r="M54" i="23"/>
  <c r="O327" i="22" s="1"/>
  <c r="M55" i="23"/>
  <c r="O314" i="22" s="1"/>
  <c r="M49" i="23"/>
  <c r="O325" i="22" s="1"/>
  <c r="M44" i="23"/>
  <c r="O321" i="22" s="1"/>
  <c r="M53" i="23"/>
  <c r="O330" i="22" s="1"/>
  <c r="M60" i="23"/>
  <c r="O319" i="22" s="1"/>
  <c r="M47" i="23"/>
  <c r="O324" i="22" s="1"/>
</calcChain>
</file>

<file path=xl/sharedStrings.xml><?xml version="1.0" encoding="utf-8"?>
<sst xmlns="http://schemas.openxmlformats.org/spreadsheetml/2006/main" count="1837" uniqueCount="284">
  <si>
    <t>11 ans et -</t>
  </si>
  <si>
    <t>12 - 13 ans</t>
  </si>
  <si>
    <t>Senior Femme</t>
  </si>
  <si>
    <t>Senior Homme</t>
  </si>
  <si>
    <t>14 - 15 ans Femme</t>
  </si>
  <si>
    <t>14 - 15 ans Homme</t>
  </si>
  <si>
    <t>TABLES DE VALEURS - PHYSIQUE</t>
  </si>
  <si>
    <t>Position</t>
  </si>
  <si>
    <t>Pointage</t>
  </si>
  <si>
    <r>
      <rPr>
        <b/>
        <sz val="14"/>
        <color theme="1"/>
        <rFont val="Calibri"/>
        <family val="2"/>
        <scheme val="minor"/>
      </rPr>
      <t>Lancer de précision - 11 ans et moins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DE LA CORDE</t>
    </r>
  </si>
  <si>
    <t>Club</t>
  </si>
  <si>
    <t>Nom</t>
  </si>
  <si>
    <t>Chrono 1</t>
  </si>
  <si>
    <t>Chrono 2</t>
  </si>
  <si>
    <t>Temps final</t>
  </si>
  <si>
    <t>R</t>
  </si>
  <si>
    <t>Points</t>
  </si>
  <si>
    <r>
      <rPr>
        <b/>
        <sz val="14"/>
        <color theme="1"/>
        <rFont val="Calibri"/>
        <family val="2"/>
        <scheme val="minor"/>
      </rPr>
      <t>Obstacle - 11 ans et moins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OBSTACLES</t>
    </r>
  </si>
  <si>
    <r>
      <rPr>
        <b/>
        <sz val="14"/>
        <color theme="1"/>
        <rFont val="Calibri"/>
        <family val="2"/>
        <scheme val="minor"/>
      </rPr>
      <t>Portage mannequin 1/2 plein avec palmes - 11 ans et moins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PORTAGE MANNEQUIN + PALMES</t>
    </r>
  </si>
  <si>
    <r>
      <rPr>
        <b/>
        <sz val="14"/>
        <color theme="1"/>
        <rFont val="Calibri"/>
        <family val="2"/>
        <scheme val="minor"/>
      </rPr>
      <t>Remorquage mannequin 1/2 plein avec palmes - 11 ans et moins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REMORQUAGE MANNEQUIN + PALMES</t>
    </r>
  </si>
  <si>
    <r>
      <rPr>
        <b/>
        <sz val="14"/>
        <color theme="1"/>
        <rFont val="Calibri"/>
        <family val="2"/>
        <scheme val="minor"/>
      </rPr>
      <t>Portage mannequin 1/2 plein - 11 ans et moins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PORTAGE MANNEQUIN</t>
    </r>
  </si>
  <si>
    <r>
      <rPr>
        <b/>
        <sz val="14"/>
        <color theme="1"/>
        <rFont val="Calibri"/>
        <family val="2"/>
        <scheme val="minor"/>
      </rPr>
      <t>Lancer de précision - 12 - 13 ans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DE LA CORDE</t>
    </r>
  </si>
  <si>
    <r>
      <rPr>
        <b/>
        <sz val="14"/>
        <color theme="1"/>
        <rFont val="Calibri"/>
        <family val="2"/>
        <scheme val="minor"/>
      </rPr>
      <t>Remorquage mannequin 1/2 plein avec palmes - 12 - 13 ans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REMORQUAGE MANNEQUIN + PALMES</t>
    </r>
  </si>
  <si>
    <r>
      <rPr>
        <b/>
        <sz val="14"/>
        <color theme="1"/>
        <rFont val="Calibri"/>
        <family val="2"/>
        <scheme val="minor"/>
      </rPr>
      <t>Obstacle - 12 - 13 ans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OBSTACLES</t>
    </r>
  </si>
  <si>
    <r>
      <rPr>
        <b/>
        <sz val="14"/>
        <color theme="1"/>
        <rFont val="Calibri"/>
        <family val="2"/>
        <scheme val="minor"/>
      </rPr>
      <t>Portage mannequin 1/2 plein avec palmes - 12 - 13 ans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PORTAGE MANNEQUIN + PALMES</t>
    </r>
  </si>
  <si>
    <r>
      <rPr>
        <b/>
        <sz val="14"/>
        <color theme="1"/>
        <rFont val="Calibri"/>
        <family val="2"/>
        <scheme val="minor"/>
      </rPr>
      <t>Portage mannequin 1/2 plein - 12 - 13 ans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PORTAGE MANNEQUIN</t>
    </r>
  </si>
  <si>
    <r>
      <rPr>
        <b/>
        <sz val="14"/>
        <color theme="1"/>
        <rFont val="Calibri"/>
        <family val="2"/>
        <scheme val="minor"/>
      </rPr>
      <t>Sauveteur d'acier - 12 - 13 ans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SAUVETEUR D'ACIER</t>
    </r>
  </si>
  <si>
    <r>
      <rPr>
        <b/>
        <sz val="14"/>
        <color theme="1"/>
        <rFont val="Calibri"/>
        <family val="2"/>
        <scheme val="minor"/>
      </rPr>
      <t>Medley de sauvetage - 12 - 13 ans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MEDLEY SAUVETAGE</t>
    </r>
  </si>
  <si>
    <r>
      <rPr>
        <b/>
        <sz val="14"/>
        <color theme="1"/>
        <rFont val="Calibri"/>
        <family val="2"/>
        <scheme val="minor"/>
      </rPr>
      <t>Lancer de la corde - 14 - 15 ans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DE LA CORDE</t>
    </r>
  </si>
  <si>
    <r>
      <rPr>
        <b/>
        <sz val="14"/>
        <color theme="1"/>
        <rFont val="Calibri"/>
        <family val="2"/>
        <scheme val="minor"/>
      </rPr>
      <t>Remorquage mannequin 1/2 plein avec palmes - 14 - 15 ans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REMORQUAGE MANNEQUIN + PALMES</t>
    </r>
  </si>
  <si>
    <r>
      <rPr>
        <b/>
        <sz val="14"/>
        <color theme="1"/>
        <rFont val="Calibri"/>
        <family val="2"/>
        <scheme val="minor"/>
      </rPr>
      <t>Obstacle - 14 - 15 ans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OBSTACLES</t>
    </r>
  </si>
  <si>
    <r>
      <rPr>
        <b/>
        <sz val="14"/>
        <color theme="1"/>
        <rFont val="Calibri"/>
        <family val="2"/>
        <scheme val="minor"/>
      </rPr>
      <t>Portage mannequin plein avec palmes - 14 - 15 ans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PORTAGE MANNEQUIN + PALMES</t>
    </r>
  </si>
  <si>
    <r>
      <rPr>
        <b/>
        <sz val="14"/>
        <color theme="1"/>
        <rFont val="Calibri"/>
        <family val="2"/>
        <scheme val="minor"/>
      </rPr>
      <t>Portage mannequin plein - 14 - 15 ans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PORTAGE MANNEQUIN</t>
    </r>
  </si>
  <si>
    <r>
      <rPr>
        <b/>
        <sz val="14"/>
        <color theme="1"/>
        <rFont val="Calibri"/>
        <family val="2"/>
        <scheme val="minor"/>
      </rPr>
      <t>Sauveteur d'acier - 14 - 15 ans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SAUVETEUR D'ACIER</t>
    </r>
  </si>
  <si>
    <r>
      <rPr>
        <b/>
        <sz val="14"/>
        <color theme="1"/>
        <rFont val="Calibri"/>
        <family val="2"/>
        <scheme val="minor"/>
      </rPr>
      <t>Medley de sauvetage - 14 - 15 ans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MEDLEY SAUVETAGE</t>
    </r>
  </si>
  <si>
    <r>
      <rPr>
        <b/>
        <sz val="14"/>
        <color theme="1"/>
        <rFont val="Calibri"/>
        <family val="2"/>
        <scheme val="minor"/>
      </rPr>
      <t>Lancer de la corde - 14 - 15 ans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DE LA CORDE</t>
    </r>
  </si>
  <si>
    <r>
      <rPr>
        <b/>
        <sz val="14"/>
        <color theme="1"/>
        <rFont val="Calibri"/>
        <family val="2"/>
        <scheme val="minor"/>
      </rPr>
      <t>Remorquage mannequin 1/2 plein avec palmes - 14 - 15 ans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REMORQUAGE MANNEQUIN + PALMES</t>
    </r>
  </si>
  <si>
    <r>
      <rPr>
        <b/>
        <sz val="14"/>
        <color theme="1"/>
        <rFont val="Calibri"/>
        <family val="2"/>
        <scheme val="minor"/>
      </rPr>
      <t>Obstacle - 14 - 15 ans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OBSTACLES</t>
    </r>
  </si>
  <si>
    <r>
      <rPr>
        <b/>
        <sz val="14"/>
        <color theme="1"/>
        <rFont val="Calibri"/>
        <family val="2"/>
        <scheme val="minor"/>
      </rPr>
      <t>Portage mannequin plein avec palmes - 14 - 15 ans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PORTAGE MANNEQUIN + PALMES</t>
    </r>
  </si>
  <si>
    <r>
      <rPr>
        <b/>
        <sz val="14"/>
        <color theme="1"/>
        <rFont val="Calibri"/>
        <family val="2"/>
        <scheme val="minor"/>
      </rPr>
      <t>Portage mannequin plein - 14 - 15 ans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PORTAGE MANNEQUIN</t>
    </r>
  </si>
  <si>
    <r>
      <rPr>
        <b/>
        <sz val="14"/>
        <color theme="1"/>
        <rFont val="Calibri"/>
        <family val="2"/>
        <scheme val="minor"/>
      </rPr>
      <t>Sauveteur d'acier - 14 - 15 ans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SAUVETEUR D'ACIER</t>
    </r>
  </si>
  <si>
    <r>
      <rPr>
        <b/>
        <sz val="14"/>
        <color theme="1"/>
        <rFont val="Calibri"/>
        <family val="2"/>
        <scheme val="minor"/>
      </rPr>
      <t>Medley de sauvetage - 14 - 15 ans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MEDLEY SAUVETAGE</t>
    </r>
  </si>
  <si>
    <t>Rang</t>
  </si>
  <si>
    <t>Total</t>
  </si>
  <si>
    <t>Corde</t>
  </si>
  <si>
    <t>Remorquage</t>
  </si>
  <si>
    <t>Obstacle</t>
  </si>
  <si>
    <t>Portage  + palme</t>
  </si>
  <si>
    <t>Portage</t>
  </si>
  <si>
    <t>Sauveteur d'acier</t>
  </si>
  <si>
    <t>Medley sauvetage</t>
  </si>
  <si>
    <t>Résultats - 11 ans et -</t>
  </si>
  <si>
    <t>Résultats - 12 - 13 ans</t>
  </si>
  <si>
    <t>Résultats - 14 - 15 ans Femme</t>
  </si>
  <si>
    <t>Résultats - 14 - 15 ans Homme</t>
  </si>
  <si>
    <t>Résultats - Senior Femme</t>
  </si>
  <si>
    <t>Résultats - Senior Homme</t>
  </si>
  <si>
    <r>
      <rPr>
        <b/>
        <sz val="14"/>
        <color theme="1"/>
        <rFont val="Calibri"/>
        <family val="2"/>
        <scheme val="minor"/>
      </rPr>
      <t>Lancer de la corde - Senior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DE LA CORDE</t>
    </r>
  </si>
  <si>
    <r>
      <rPr>
        <b/>
        <sz val="14"/>
        <color theme="1"/>
        <rFont val="Calibri"/>
        <family val="2"/>
        <scheme val="minor"/>
      </rPr>
      <t>Remorquage mannequin 1/2 plein avec palmes - Senior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REMORQUAGE MANNEQUIN + PALMES</t>
    </r>
  </si>
  <si>
    <r>
      <rPr>
        <b/>
        <sz val="14"/>
        <color theme="1"/>
        <rFont val="Calibri"/>
        <family val="2"/>
        <scheme val="minor"/>
      </rPr>
      <t>Obstacle - Senior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OBSTACLES</t>
    </r>
  </si>
  <si>
    <r>
      <rPr>
        <b/>
        <sz val="14"/>
        <color theme="1"/>
        <rFont val="Calibri"/>
        <family val="2"/>
        <scheme val="minor"/>
      </rPr>
      <t>Portage mannequin plein avec palmes - Senior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PORTAGE MANNEQUIN + PALMES</t>
    </r>
  </si>
  <si>
    <r>
      <rPr>
        <b/>
        <sz val="14"/>
        <color theme="1"/>
        <rFont val="Calibri"/>
        <family val="2"/>
        <scheme val="minor"/>
      </rPr>
      <t>Portage mannequin plein - Senior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PORTAGE MANNEQUIN</t>
    </r>
  </si>
  <si>
    <r>
      <rPr>
        <b/>
        <sz val="14"/>
        <color theme="1"/>
        <rFont val="Calibri"/>
        <family val="2"/>
        <scheme val="minor"/>
      </rPr>
      <t>Sauveteur d'acier - Senior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SAUVETEUR D'ACIER</t>
    </r>
  </si>
  <si>
    <r>
      <rPr>
        <b/>
        <sz val="14"/>
        <color theme="1"/>
        <rFont val="Calibri"/>
        <family val="2"/>
        <scheme val="minor"/>
      </rPr>
      <t>Medley de sauvetage - Senior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MEDLEY SAUVETAGE</t>
    </r>
  </si>
  <si>
    <r>
      <rPr>
        <b/>
        <sz val="14"/>
        <color theme="1"/>
        <rFont val="Calibri"/>
        <family val="2"/>
        <scheme val="minor"/>
      </rPr>
      <t>Lancer de la corde - Senior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DE LA CORDE</t>
    </r>
  </si>
  <si>
    <r>
      <rPr>
        <b/>
        <sz val="14"/>
        <color theme="1"/>
        <rFont val="Calibri"/>
        <family val="2"/>
        <scheme val="minor"/>
      </rPr>
      <t>Remorquage mannequin 1/2 plein avec palmes - Senior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REMORQUAGE MANNEQUIN + PALMES</t>
    </r>
  </si>
  <si>
    <r>
      <rPr>
        <b/>
        <sz val="14"/>
        <color theme="1"/>
        <rFont val="Calibri"/>
        <family val="2"/>
        <scheme val="minor"/>
      </rPr>
      <t>Obstacle - Senior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OBSTACLES</t>
    </r>
  </si>
  <si>
    <r>
      <rPr>
        <b/>
        <sz val="14"/>
        <color theme="1"/>
        <rFont val="Calibri"/>
        <family val="2"/>
        <scheme val="minor"/>
      </rPr>
      <t>Portage mannequin plein avec palmes - Senior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PORTAGE MANNEQUIN + PALMES</t>
    </r>
  </si>
  <si>
    <r>
      <rPr>
        <b/>
        <sz val="14"/>
        <color theme="1"/>
        <rFont val="Calibri"/>
        <family val="2"/>
        <scheme val="minor"/>
      </rPr>
      <t>Portage mannequin plein - Senior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PORTAGE MANNEQUIN</t>
    </r>
  </si>
  <si>
    <r>
      <rPr>
        <b/>
        <sz val="14"/>
        <color theme="1"/>
        <rFont val="Calibri"/>
        <family val="2"/>
        <scheme val="minor"/>
      </rPr>
      <t>Sauveteur d'acier - Senior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SAUVETEUR D'ACIER</t>
    </r>
  </si>
  <si>
    <r>
      <rPr>
        <b/>
        <sz val="14"/>
        <color theme="1"/>
        <rFont val="Calibri"/>
        <family val="2"/>
        <scheme val="minor"/>
      </rPr>
      <t>Medley de sauvetage - Senior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MEDLEY SAUVETAGE</t>
    </r>
  </si>
  <si>
    <r>
      <rPr>
        <b/>
        <sz val="14"/>
        <color theme="1"/>
        <rFont val="Calibri"/>
        <family val="2"/>
        <scheme val="minor"/>
      </rPr>
      <t>Relais Medley de sauvetage - Senior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RELAIS MEDLEY</t>
    </r>
  </si>
  <si>
    <r>
      <rPr>
        <b/>
        <sz val="14"/>
        <color theme="1"/>
        <rFont val="Calibri"/>
        <family val="2"/>
        <scheme val="minor"/>
      </rPr>
      <t>Relais Obstacles - Senior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RELAIS OBSTACLES</t>
    </r>
  </si>
  <si>
    <r>
      <rPr>
        <b/>
        <sz val="14"/>
        <color theme="1"/>
        <rFont val="Calibri"/>
        <family val="2"/>
        <scheme val="minor"/>
      </rPr>
      <t>Relais Portage mannequin - Senior Femme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RELAIS PORTAGE MANNEQUIN</t>
    </r>
  </si>
  <si>
    <r>
      <rPr>
        <b/>
        <sz val="14"/>
        <color theme="1"/>
        <rFont val="Calibri"/>
        <family val="2"/>
        <scheme val="minor"/>
      </rPr>
      <t>Relais Medley de sauvetage - Senior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RELAIS MEDLEY</t>
    </r>
  </si>
  <si>
    <r>
      <rPr>
        <b/>
        <sz val="14"/>
        <color theme="1"/>
        <rFont val="Calibri"/>
        <family val="2"/>
        <scheme val="minor"/>
      </rPr>
      <t>Relais Obstacles - Senior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RELAIS OBSTACLES</t>
    </r>
  </si>
  <si>
    <r>
      <rPr>
        <b/>
        <sz val="14"/>
        <color theme="1"/>
        <rFont val="Calibri"/>
        <family val="2"/>
        <scheme val="minor"/>
      </rPr>
      <t>Relais Portage mannequin - Senior Homme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ÉPREUVE RELAIS PORTAGE MANNEQUIN</t>
    </r>
  </si>
  <si>
    <t>Résultats - Relais Senior Femme</t>
  </si>
  <si>
    <t>Relais Medley</t>
  </si>
  <si>
    <t>Relais Obstacles</t>
  </si>
  <si>
    <t>Relais Portage mannequin</t>
  </si>
  <si>
    <t>Résultats - Relais Senior Homme</t>
  </si>
  <si>
    <t>Femme</t>
  </si>
  <si>
    <t>Homme</t>
  </si>
  <si>
    <t>Résultats - Lancer de la corde</t>
  </si>
  <si>
    <t>Lancer de précision</t>
  </si>
  <si>
    <t>Temps</t>
  </si>
  <si>
    <t>Vagues finales 11 ans et moins</t>
  </si>
  <si>
    <t>Remorquage mannequin + palmes</t>
  </si>
  <si>
    <t>Obstacles</t>
  </si>
  <si>
    <t>Portage mannequin + plames</t>
  </si>
  <si>
    <t>Vagues finales 12 - 13 ans</t>
  </si>
  <si>
    <t>Vagues finales 14 - 15 ans Femme</t>
  </si>
  <si>
    <t>Vagues finales 14 - 15 ans Homme</t>
  </si>
  <si>
    <t>Position selon les couloirs</t>
  </si>
  <si>
    <t>MODE D'EMPLOI</t>
  </si>
  <si>
    <t>Général</t>
  </si>
  <si>
    <t>Afin d'éviter les erreurs, seuls les zones pour inscrire les noms de compétiteurs ou d'équipes, les zones pour inscrire les temps et les résultats sont accessibles.</t>
  </si>
  <si>
    <t>Si pour quelconque raison vous devez modifier une donnée ou une formule: "Outils: protection: ôter la protection"</t>
  </si>
  <si>
    <t>Épreuves physiques</t>
  </si>
  <si>
    <t>FICHIER DE COMPILATION EN SAUVETAGE SPORTIF PHYSIQUE</t>
  </si>
  <si>
    <t>Le tableau de compilation simplifié est conçu pour accueillir 30 compétiteurs par catégorie sans avoir à modifier les formules excel de compilation.</t>
  </si>
  <si>
    <r>
      <t xml:space="preserve">À noter, si vous avez des compétiteurs Hors-concours, important de mettre </t>
    </r>
    <r>
      <rPr>
        <b/>
        <i/>
        <sz val="16"/>
        <rFont val="Arial"/>
        <family val="2"/>
      </rPr>
      <t>DNS</t>
    </r>
    <r>
      <rPr>
        <sz val="16"/>
        <rFont val="Arial"/>
        <family val="2"/>
      </rPr>
      <t xml:space="preserve"> à la place du temps de l'épreuve.</t>
    </r>
  </si>
  <si>
    <t>Les résultats des épreuves  doivent être saisies dans les onglets, selon la catégorie d'âge . Ils seront automatiquement reportés au tableau de résultats finaux.</t>
  </si>
  <si>
    <r>
      <t>Les temps doivent être inscrits sous la forme</t>
    </r>
    <r>
      <rPr>
        <b/>
        <i/>
        <sz val="16"/>
        <rFont val="Arial"/>
        <family val="2"/>
      </rPr>
      <t xml:space="preserve"> MM:SS,CC</t>
    </r>
    <r>
      <rPr>
        <sz val="16"/>
        <rFont val="Arial"/>
        <family val="2"/>
      </rPr>
      <t xml:space="preserve">  (ex.: 01:05,77).</t>
    </r>
  </si>
  <si>
    <r>
      <t>En cas de disqualification, simplement saisir "</t>
    </r>
    <r>
      <rPr>
        <b/>
        <i/>
        <sz val="16"/>
        <rFont val="Arial"/>
        <family val="2"/>
      </rPr>
      <t>DQ</t>
    </r>
    <r>
      <rPr>
        <sz val="16"/>
        <rFont val="Arial"/>
        <family val="2"/>
      </rPr>
      <t>" dans la zone inscriptible.</t>
    </r>
  </si>
  <si>
    <r>
      <t>À noter, une équipe qui ne complète pas l'épreve dans un temps donner se voit donner la mention</t>
    </r>
    <r>
      <rPr>
        <b/>
        <i/>
        <sz val="16"/>
        <rFont val="Arial"/>
        <family val="2"/>
      </rPr>
      <t xml:space="preserve"> DNF</t>
    </r>
    <r>
      <rPr>
        <sz val="16"/>
        <rFont val="Arial"/>
        <family val="2"/>
      </rPr>
      <t xml:space="preserve"> pour ''Did not finish''  </t>
    </r>
  </si>
  <si>
    <t>Veuillez attritré les bon nom aux bonnes équipes !</t>
  </si>
  <si>
    <t>Relais Mannequin Femme</t>
  </si>
  <si>
    <t>Relais Obstacle Femme</t>
  </si>
  <si>
    <t>Relais Medley Femme</t>
  </si>
  <si>
    <t>Noms</t>
  </si>
  <si>
    <t>Senior Corde</t>
  </si>
  <si>
    <t>Overall</t>
  </si>
  <si>
    <t>Jeunes Sauveteurs :</t>
  </si>
  <si>
    <t>Seniors :</t>
  </si>
  <si>
    <t>Relais Medley Homme</t>
  </si>
  <si>
    <t>Relais Obstacle Homme</t>
  </si>
  <si>
    <t>Relais Mannequin Homme</t>
  </si>
  <si>
    <t>Présentation des résultats</t>
  </si>
  <si>
    <t>Afin de bien présenter vos résultats, vous pouvez utiliser l'onglet ''Présentation''</t>
  </si>
  <si>
    <t>Pour avoir toutes les résultats en ordre, seulement ''cliquer'' sur le ''S (logo)'' de la Société de sauvetage</t>
  </si>
  <si>
    <t>Le tout se triera automatiquement et vous pourrez imprimer par la suite :)</t>
  </si>
  <si>
    <t>CAEM</t>
  </si>
  <si>
    <t>SSSL</t>
  </si>
  <si>
    <t>CAM</t>
  </si>
  <si>
    <t>CAPN</t>
  </si>
  <si>
    <t>Dam'eauclès</t>
  </si>
  <si>
    <t>Perf'O'Max</t>
  </si>
  <si>
    <t>Gatineau</t>
  </si>
  <si>
    <t>Narval</t>
  </si>
  <si>
    <t>CSRN</t>
  </si>
  <si>
    <t>CSRAD</t>
  </si>
  <si>
    <t>30Deux</t>
  </si>
  <si>
    <t>CASO</t>
  </si>
  <si>
    <t xml:space="preserve">Medley </t>
  </si>
  <si>
    <t>Remor + Pal</t>
  </si>
  <si>
    <t>Port + Pal</t>
  </si>
  <si>
    <t>Sauv acier</t>
  </si>
  <si>
    <t>14 - 15 ans femme</t>
  </si>
  <si>
    <t>14 - 15 ans homme</t>
  </si>
  <si>
    <t>14 - 15 ans F</t>
  </si>
  <si>
    <t>14 - 15 ans H</t>
  </si>
  <si>
    <t>DQ</t>
  </si>
  <si>
    <t>DNF</t>
  </si>
  <si>
    <t>DNS</t>
  </si>
  <si>
    <t>TABLES DE VALEURS - CORDE SENIOR</t>
  </si>
  <si>
    <t>ATTENTION : IL Y A DES MACROS DANS CE TABLEAU SVP BIEN ENREGISTRÉ AVANT DE COMMENCER</t>
  </si>
  <si>
    <t>Juniors Corde</t>
  </si>
  <si>
    <t>Relais Med</t>
  </si>
  <si>
    <t>Relais obst</t>
  </si>
  <si>
    <t>Relais port</t>
  </si>
  <si>
    <t>Cumulatif</t>
  </si>
  <si>
    <t>Afin de calculer les banières de club pour la compétiton, veuillez vous référer au 2 tableaux Js et Senior dans l'onglet Cumulatif</t>
  </si>
  <si>
    <t>Sea Devils</t>
  </si>
  <si>
    <t>SSSC</t>
  </si>
  <si>
    <t>Senior</t>
  </si>
  <si>
    <t>Pentathlon</t>
  </si>
  <si>
    <t>Cumulatif Jeunes Sauveteur</t>
  </si>
  <si>
    <t>Cumulatif Senior</t>
  </si>
  <si>
    <t>Cumulatif Global</t>
  </si>
  <si>
    <t>Jeunes Sauveteurs</t>
  </si>
  <si>
    <t>Pentathlon par athlètes</t>
  </si>
  <si>
    <t>Catégorie</t>
  </si>
  <si>
    <t>14 - 15 ans 
Femme</t>
  </si>
  <si>
    <t>14 - 15 ans 
Homme</t>
  </si>
  <si>
    <t>Senior
Femme</t>
  </si>
  <si>
    <t>Senior
Homme</t>
  </si>
  <si>
    <t>Total P</t>
  </si>
  <si>
    <t>Jeunes Sauveteurs 11 ans et -</t>
  </si>
  <si>
    <t>Jeunes Sauveteurs 12 - 13 ans</t>
  </si>
  <si>
    <t>Jeunes Sauveteurs 14 - 15 Femme</t>
  </si>
  <si>
    <t>Jeunes Sauveteurs 14 - 15 Homme</t>
  </si>
  <si>
    <t>Pentathlon :</t>
  </si>
  <si>
    <r>
      <t xml:space="preserve">Pour les surclassements, inscrire le nom dans l'onglet inscription / dans la catégorie d'àge surclassé et ajouter à la fin </t>
    </r>
    <r>
      <rPr>
        <b/>
        <sz val="16"/>
        <rFont val="Arial"/>
        <family val="2"/>
      </rPr>
      <t>(S)</t>
    </r>
  </si>
  <si>
    <r>
      <t>En cas d'absence sur la vague, Saisir ''</t>
    </r>
    <r>
      <rPr>
        <b/>
        <sz val="16"/>
        <rFont val="Arial"/>
        <family val="2"/>
      </rPr>
      <t>DNF</t>
    </r>
    <r>
      <rPr>
        <sz val="16"/>
        <rFont val="Arial"/>
        <family val="2"/>
      </rPr>
      <t>''.</t>
    </r>
  </si>
  <si>
    <t>Relais + Corde Senior, comme les équipes peuvent variés dans les équipes, une liste déroulant automotiser avec l'onglet ''Inscription'' a été programmé.</t>
  </si>
  <si>
    <t>Camille Gaudreault</t>
  </si>
  <si>
    <t>Sarah-Laurence Morin</t>
  </si>
  <si>
    <t>Claudine Courteau-Godmaire</t>
  </si>
  <si>
    <t>Alexandra Ladouceur</t>
  </si>
  <si>
    <t>Marie-Pier Anctil</t>
  </si>
  <si>
    <t>Quebec</t>
  </si>
  <si>
    <t>D</t>
  </si>
  <si>
    <t>Rouville Surf</t>
  </si>
  <si>
    <t>O'méga</t>
  </si>
  <si>
    <t>Missy Roy</t>
  </si>
  <si>
    <t>Sybel Roy</t>
  </si>
  <si>
    <t>Paula Loaiza</t>
  </si>
  <si>
    <t>Jacob Rousson</t>
  </si>
  <si>
    <t>Célia Crivellaro Kingsbury</t>
  </si>
  <si>
    <t>Charles GIrouard</t>
  </si>
  <si>
    <t>Étienne Roy</t>
  </si>
  <si>
    <t>Ariane St-Denis</t>
  </si>
  <si>
    <t>Audrey Desroches</t>
  </si>
  <si>
    <t>Julien Turgeon</t>
  </si>
  <si>
    <t>Laurence Lamarre</t>
  </si>
  <si>
    <t>Félix Labelle</t>
  </si>
  <si>
    <t>Emmy Mastrovito</t>
  </si>
  <si>
    <t>Émile Turgeon</t>
  </si>
  <si>
    <t>Manuelle Charbonneau</t>
  </si>
  <si>
    <t>James Willamson</t>
  </si>
  <si>
    <t>Émilie Boulerne</t>
  </si>
  <si>
    <t>Thomas Willame</t>
  </si>
  <si>
    <t>Katherine Gaulin</t>
  </si>
  <si>
    <t>Malory Boisclair</t>
  </si>
  <si>
    <t>Myriam Jacques</t>
  </si>
  <si>
    <t>Alexandre Vincent</t>
  </si>
  <si>
    <t>Caroline Arcand</t>
  </si>
  <si>
    <t>Miguel Jean</t>
  </si>
  <si>
    <t>Théodore Turgeon</t>
  </si>
  <si>
    <t>30deux</t>
  </si>
  <si>
    <t>Ariane Trudel</t>
  </si>
  <si>
    <t>Emma Lajeunesse</t>
  </si>
  <si>
    <t>Malik Romdhani</t>
  </si>
  <si>
    <t>Tamara Jacques</t>
  </si>
  <si>
    <t>Dimitri Jean</t>
  </si>
  <si>
    <t>Émilie Tessier</t>
  </si>
  <si>
    <t>Thomas Martin</t>
  </si>
  <si>
    <t>Sarah-Claude Lampron</t>
  </si>
  <si>
    <t>Jonathan St-Roch</t>
  </si>
  <si>
    <t>Josée Miron</t>
  </si>
  <si>
    <t>Kevin Bustamante-Cortés</t>
  </si>
  <si>
    <t>Ève-Marie Bell</t>
  </si>
  <si>
    <t>Maxime Laurence</t>
  </si>
  <si>
    <t>AnnabelleDuquet</t>
  </si>
  <si>
    <t>Vincent Marsclais</t>
  </si>
  <si>
    <t>Marie-Hélène Paquette</t>
  </si>
  <si>
    <t>Thomas Lavoie</t>
  </si>
  <si>
    <t>Samya Chakir</t>
  </si>
  <si>
    <t>Eugénie Tétreault</t>
  </si>
  <si>
    <t>Odette Côté</t>
  </si>
  <si>
    <t>Benjamin Lapointe</t>
  </si>
  <si>
    <t>Samuel Lévesque</t>
  </si>
  <si>
    <t>Zoé Martin</t>
  </si>
  <si>
    <t>Justin Gauthier</t>
  </si>
  <si>
    <t>Alexane Thibeault</t>
  </si>
  <si>
    <t>Ana Jaimes</t>
  </si>
  <si>
    <t>François Houle</t>
  </si>
  <si>
    <t>Gabriel Martin</t>
  </si>
  <si>
    <t>Justin Pichette</t>
  </si>
  <si>
    <t>Rosanne Trépanier</t>
  </si>
  <si>
    <t>Gabrièle St-Georges</t>
  </si>
  <si>
    <t>Maxime Chamberland</t>
  </si>
  <si>
    <t>Marianne Caplette</t>
  </si>
  <si>
    <t>Mariama Kelta</t>
  </si>
  <si>
    <t>Marco Patriarco</t>
  </si>
  <si>
    <t>Annabelle Rhéaume</t>
  </si>
  <si>
    <t>Joelle Gauthier-Drapeau</t>
  </si>
  <si>
    <t>Ismaël Chakir</t>
  </si>
  <si>
    <t>Andréanne Pichette</t>
  </si>
  <si>
    <t>Léony Gobeil</t>
  </si>
  <si>
    <t>Emmanuelle Hudon</t>
  </si>
  <si>
    <t>Kamil Romdhani</t>
  </si>
  <si>
    <t>GabriellePotvin</t>
  </si>
  <si>
    <t>William Laurence</t>
  </si>
  <si>
    <t>Zacharie Taillefer</t>
  </si>
  <si>
    <t>Olivier Breton</t>
  </si>
  <si>
    <t>Alex Tremblay</t>
  </si>
  <si>
    <t>Noémie Desjardins</t>
  </si>
  <si>
    <t>David Comeau</t>
  </si>
  <si>
    <t>Raphaëlle Tétreault</t>
  </si>
  <si>
    <t>Isabelle Carrier</t>
  </si>
  <si>
    <t>Jessica Carrier</t>
  </si>
  <si>
    <t>Marie-Chantale Giroux</t>
  </si>
  <si>
    <t xml:space="preserve">Caroline Arcand </t>
  </si>
  <si>
    <t>Camille Gaudrealt</t>
  </si>
  <si>
    <t>Caso</t>
  </si>
  <si>
    <t>Charles Girouard</t>
  </si>
  <si>
    <t>Ismael Chakir</t>
  </si>
  <si>
    <t>Kamil Romdhni</t>
  </si>
  <si>
    <t>Wiliam Laurence</t>
  </si>
  <si>
    <t>James Williamson</t>
  </si>
  <si>
    <t>Maxime Chamberlant</t>
  </si>
  <si>
    <t>Samuel Léversque</t>
  </si>
  <si>
    <t>Noemie Desjardins</t>
  </si>
  <si>
    <t>Rouville</t>
  </si>
  <si>
    <t>02;18,60</t>
  </si>
  <si>
    <t>02;34,47</t>
  </si>
  <si>
    <t>02;44,53</t>
  </si>
  <si>
    <t>Mariama Keita</t>
  </si>
  <si>
    <t>00;15,21</t>
  </si>
  <si>
    <t>01;18,69</t>
  </si>
  <si>
    <t>001:43,53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</si>
</sst>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Arial"/>
      <family val="2"/>
    </font>
    <font>
      <b/>
      <u/>
      <sz val="2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b/>
      <u/>
      <sz val="20"/>
      <color rgb="FFFF0000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8"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3" fillId="3" borderId="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0" fillId="6" borderId="9" xfId="0" applyNumberForma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164" fontId="0" fillId="4" borderId="14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6" borderId="31" xfId="0" applyNumberFormat="1" applyFill="1" applyBorder="1" applyAlignment="1" applyProtection="1">
      <alignment horizontal="center" vertical="center"/>
    </xf>
    <xf numFmtId="164" fontId="0" fillId="6" borderId="32" xfId="0" applyNumberFormat="1" applyFill="1" applyBorder="1" applyAlignment="1" applyProtection="1">
      <alignment horizontal="center" vertical="center"/>
    </xf>
    <xf numFmtId="164" fontId="0" fillId="6" borderId="29" xfId="0" applyNumberFormat="1" applyFill="1" applyBorder="1" applyAlignment="1" applyProtection="1">
      <alignment horizontal="center" vertical="center"/>
    </xf>
    <xf numFmtId="164" fontId="0" fillId="6" borderId="14" xfId="0" applyNumberFormat="1" applyFill="1" applyBorder="1" applyAlignment="1" applyProtection="1">
      <alignment horizontal="center" vertical="center"/>
    </xf>
    <xf numFmtId="0" fontId="1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21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5" borderId="34" xfId="0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6" borderId="25" xfId="0" applyFill="1" applyBorder="1" applyProtection="1"/>
    <xf numFmtId="0" fontId="0" fillId="6" borderId="35" xfId="0" applyFill="1" applyBorder="1" applyProtection="1"/>
    <xf numFmtId="0" fontId="0" fillId="6" borderId="36" xfId="0" applyFill="1" applyBorder="1" applyProtection="1"/>
    <xf numFmtId="0" fontId="0" fillId="6" borderId="13" xfId="0" applyFill="1" applyBorder="1" applyAlignment="1" applyProtection="1">
      <alignment horizontal="center" vertic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21" xfId="0" applyFill="1" applyBorder="1"/>
    <xf numFmtId="0" fontId="0" fillId="6" borderId="40" xfId="0" applyFill="1" applyBorder="1"/>
    <xf numFmtId="164" fontId="0" fillId="4" borderId="23" xfId="0" applyNumberFormat="1" applyFill="1" applyBorder="1" applyProtection="1">
      <protection locked="0"/>
    </xf>
    <xf numFmtId="164" fontId="0" fillId="6" borderId="24" xfId="0" applyNumberForma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1" fillId="3" borderId="41" xfId="0" applyFont="1" applyFill="1" applyBorder="1"/>
    <xf numFmtId="0" fontId="1" fillId="3" borderId="42" xfId="0" applyFont="1" applyFill="1" applyBorder="1"/>
    <xf numFmtId="164" fontId="0" fillId="6" borderId="43" xfId="0" applyNumberFormat="1" applyFill="1" applyBorder="1"/>
    <xf numFmtId="164" fontId="0" fillId="4" borderId="40" xfId="0" applyNumberFormat="1" applyFill="1" applyBorder="1" applyProtection="1">
      <protection locked="0"/>
    </xf>
    <xf numFmtId="0" fontId="0" fillId="6" borderId="44" xfId="0" applyFill="1" applyBorder="1"/>
    <xf numFmtId="0" fontId="0" fillId="9" borderId="47" xfId="0" applyFill="1" applyBorder="1"/>
    <xf numFmtId="0" fontId="0" fillId="9" borderId="0" xfId="0" applyFill="1" applyBorder="1"/>
    <xf numFmtId="0" fontId="0" fillId="9" borderId="48" xfId="0" applyFill="1" applyBorder="1"/>
    <xf numFmtId="0" fontId="9" fillId="9" borderId="47" xfId="0" applyFont="1" applyFill="1" applyBorder="1"/>
    <xf numFmtId="0" fontId="10" fillId="9" borderId="47" xfId="0" applyFont="1" applyFill="1" applyBorder="1"/>
    <xf numFmtId="0" fontId="0" fillId="9" borderId="50" xfId="0" applyFill="1" applyBorder="1"/>
    <xf numFmtId="0" fontId="0" fillId="9" borderId="51" xfId="0" applyFill="1" applyBorder="1"/>
    <xf numFmtId="0" fontId="0" fillId="9" borderId="49" xfId="0" applyFill="1" applyBorder="1"/>
    <xf numFmtId="0" fontId="12" fillId="9" borderId="0" xfId="0" applyFont="1" applyFill="1" applyBorder="1"/>
    <xf numFmtId="0" fontId="0" fillId="8" borderId="21" xfId="0" applyFill="1" applyBorder="1"/>
    <xf numFmtId="0" fontId="0" fillId="8" borderId="40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5" borderId="52" xfId="0" applyFill="1" applyBorder="1" applyAlignment="1">
      <alignment horizontal="left" vertical="center" indent="1"/>
    </xf>
    <xf numFmtId="0" fontId="0" fillId="5" borderId="3" xfId="0" applyFill="1" applyBorder="1" applyAlignment="1">
      <alignment horizontal="left" vertical="center" indent="1"/>
    </xf>
    <xf numFmtId="0" fontId="0" fillId="5" borderId="53" xfId="0" applyFill="1" applyBorder="1" applyAlignment="1">
      <alignment horizontal="left" vertical="center" inden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5" borderId="39" xfId="0" applyFill="1" applyBorder="1" applyAlignment="1">
      <alignment horizontal="left" vertical="center"/>
    </xf>
    <xf numFmtId="0" fontId="0" fillId="5" borderId="54" xfId="0" applyFill="1" applyBorder="1" applyAlignment="1">
      <alignment horizontal="left" vertical="center"/>
    </xf>
    <xf numFmtId="0" fontId="0" fillId="5" borderId="12" xfId="0" applyFill="1" applyBorder="1" applyAlignment="1">
      <alignment horizontal="center" vertical="center"/>
    </xf>
    <xf numFmtId="0" fontId="0" fillId="5" borderId="17" xfId="0" applyFill="1" applyBorder="1" applyAlignment="1">
      <alignment horizontal="left" vertical="center"/>
    </xf>
    <xf numFmtId="0" fontId="0" fillId="5" borderId="38" xfId="0" applyFill="1" applyBorder="1" applyAlignment="1">
      <alignment horizontal="left" vertical="center"/>
    </xf>
    <xf numFmtId="0" fontId="0" fillId="5" borderId="42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0" fontId="0" fillId="5" borderId="16" xfId="0" applyFill="1" applyBorder="1" applyAlignment="1">
      <alignment horizontal="left" vertical="center"/>
    </xf>
    <xf numFmtId="0" fontId="0" fillId="5" borderId="37" xfId="0" applyFill="1" applyBorder="1" applyAlignment="1">
      <alignment horizontal="left" vertical="center"/>
    </xf>
    <xf numFmtId="0" fontId="0" fillId="5" borderId="41" xfId="0" applyFill="1" applyBorder="1" applyAlignment="1">
      <alignment horizontal="left" vertical="center"/>
    </xf>
    <xf numFmtId="0" fontId="1" fillId="2" borderId="1" xfId="0" applyFont="1" applyFill="1" applyBorder="1"/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2" borderId="0" xfId="0" applyFill="1" applyBorder="1"/>
    <xf numFmtId="0" fontId="0" fillId="2" borderId="50" xfId="0" applyFill="1" applyBorder="1"/>
    <xf numFmtId="0" fontId="0" fillId="5" borderId="37" xfId="0" applyFill="1" applyBorder="1" applyAlignment="1">
      <alignment horizontal="left"/>
    </xf>
    <xf numFmtId="0" fontId="0" fillId="5" borderId="55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57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37" xfId="0" applyFill="1" applyBorder="1" applyAlignment="1"/>
    <xf numFmtId="0" fontId="0" fillId="5" borderId="55" xfId="0" applyFill="1" applyBorder="1" applyAlignment="1"/>
    <xf numFmtId="0" fontId="0" fillId="5" borderId="16" xfId="0" applyFill="1" applyBorder="1" applyAlignment="1"/>
    <xf numFmtId="0" fontId="0" fillId="5" borderId="38" xfId="0" applyFill="1" applyBorder="1" applyAlignment="1"/>
    <xf numFmtId="0" fontId="0" fillId="5" borderId="56" xfId="0" applyFill="1" applyBorder="1" applyAlignment="1"/>
    <xf numFmtId="0" fontId="0" fillId="5" borderId="17" xfId="0" applyFill="1" applyBorder="1" applyAlignment="1"/>
    <xf numFmtId="0" fontId="0" fillId="5" borderId="39" xfId="0" applyFill="1" applyBorder="1" applyAlignment="1"/>
    <xf numFmtId="0" fontId="0" fillId="5" borderId="57" xfId="0" applyFill="1" applyBorder="1" applyAlignment="1"/>
    <xf numFmtId="0" fontId="0" fillId="5" borderId="18" xfId="0" applyFill="1" applyBorder="1" applyAlignment="1"/>
    <xf numFmtId="0" fontId="0" fillId="0" borderId="42" xfId="0" applyBorder="1" applyAlignment="1">
      <alignment horizontal="left"/>
    </xf>
    <xf numFmtId="0" fontId="0" fillId="5" borderId="47" xfId="0" applyFill="1" applyBorder="1" applyAlignment="1">
      <alignment horizontal="left" vertical="center"/>
    </xf>
    <xf numFmtId="0" fontId="0" fillId="0" borderId="0" xfId="0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164" fontId="0" fillId="6" borderId="9" xfId="0" applyNumberFormat="1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164" fontId="0" fillId="6" borderId="5" xfId="0" applyNumberFormat="1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6" borderId="15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center" vertical="center"/>
    </xf>
    <xf numFmtId="164" fontId="0" fillId="6" borderId="27" xfId="0" applyNumberFormat="1" applyFill="1" applyBorder="1" applyAlignment="1" applyProtection="1">
      <alignment horizontal="center" vertical="center"/>
    </xf>
    <xf numFmtId="0" fontId="0" fillId="6" borderId="27" xfId="0" applyFill="1" applyBorder="1" applyAlignment="1" applyProtection="1">
      <alignment horizontal="center" vertical="center"/>
    </xf>
    <xf numFmtId="0" fontId="0" fillId="6" borderId="28" xfId="0" applyFill="1" applyBorder="1" applyAlignment="1" applyProtection="1">
      <alignment horizontal="center" vertical="center"/>
    </xf>
    <xf numFmtId="0" fontId="0" fillId="6" borderId="29" xfId="0" applyFill="1" applyBorder="1" applyAlignment="1" applyProtection="1">
      <alignment horizontal="center" vertical="center"/>
    </xf>
    <xf numFmtId="0" fontId="0" fillId="6" borderId="30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6" borderId="32" xfId="0" applyFill="1" applyBorder="1" applyAlignment="1" applyProtection="1">
      <alignment horizontal="center" vertical="center"/>
    </xf>
    <xf numFmtId="0" fontId="0" fillId="6" borderId="33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10" fillId="9" borderId="0" xfId="0" applyFont="1" applyFill="1" applyBorder="1"/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40" xfId="0" applyBorder="1"/>
    <xf numFmtId="0" fontId="0" fillId="0" borderId="60" xfId="0" applyBorder="1"/>
    <xf numFmtId="0" fontId="0" fillId="0" borderId="42" xfId="0" applyBorder="1"/>
    <xf numFmtId="0" fontId="0" fillId="0" borderId="54" xfId="0" applyBorder="1"/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4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164" fontId="0" fillId="6" borderId="20" xfId="0" applyNumberFormat="1" applyFill="1" applyBorder="1" applyAlignment="1" applyProtection="1">
      <alignment horizontal="center" vertical="center"/>
    </xf>
    <xf numFmtId="0" fontId="0" fillId="6" borderId="20" xfId="0" applyFill="1" applyBorder="1" applyAlignment="1" applyProtection="1">
      <alignment horizontal="center" vertical="center"/>
    </xf>
    <xf numFmtId="0" fontId="0" fillId="6" borderId="46" xfId="0" applyFill="1" applyBorder="1" applyAlignment="1" applyProtection="1">
      <alignment horizontal="center" vertical="center"/>
    </xf>
    <xf numFmtId="0" fontId="0" fillId="2" borderId="52" xfId="0" applyFill="1" applyBorder="1" applyAlignment="1" applyProtection="1">
      <alignment horizontal="center" vertical="center"/>
    </xf>
    <xf numFmtId="0" fontId="0" fillId="2" borderId="66" xfId="0" applyFill="1" applyBorder="1" applyAlignment="1" applyProtection="1">
      <alignment horizontal="center" vertical="center"/>
    </xf>
    <xf numFmtId="164" fontId="0" fillId="6" borderId="27" xfId="0" applyNumberFormat="1" applyFill="1" applyBorder="1" applyAlignment="1" applyProtection="1">
      <alignment horizontal="center"/>
    </xf>
    <xf numFmtId="0" fontId="0" fillId="6" borderId="27" xfId="0" applyFill="1" applyBorder="1" applyAlignment="1" applyProtection="1">
      <alignment horizontal="center"/>
    </xf>
    <xf numFmtId="0" fontId="0" fillId="6" borderId="28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2" borderId="9" xfId="0" applyFill="1" applyBorder="1" applyAlignment="1" applyProtection="1">
      <alignment horizontal="center"/>
    </xf>
    <xf numFmtId="0" fontId="14" fillId="9" borderId="47" xfId="0" applyFont="1" applyFill="1" applyBorder="1"/>
    <xf numFmtId="0" fontId="0" fillId="0" borderId="50" xfId="0" applyFill="1" applyBorder="1" applyAlignment="1">
      <alignment horizontal="left" vertical="center"/>
    </xf>
    <xf numFmtId="0" fontId="0" fillId="0" borderId="5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7" xfId="0" applyBorder="1"/>
    <xf numFmtId="164" fontId="0" fillId="4" borderId="27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9" borderId="13" xfId="0" applyFill="1" applyBorder="1" applyAlignment="1" applyProtection="1">
      <alignment horizontal="center" vertical="center"/>
    </xf>
    <xf numFmtId="164" fontId="0" fillId="4" borderId="27" xfId="0" applyNumberFormat="1" applyFill="1" applyBorder="1" applyAlignment="1" applyProtection="1">
      <alignment vertical="center"/>
      <protection locked="0"/>
    </xf>
    <xf numFmtId="164" fontId="0" fillId="4" borderId="9" xfId="0" applyNumberFormat="1" applyFill="1" applyBorder="1" applyAlignment="1" applyProtection="1">
      <alignment vertical="center"/>
      <protection locked="0"/>
    </xf>
    <xf numFmtId="164" fontId="0" fillId="9" borderId="14" xfId="0" applyNumberFormat="1" applyFill="1" applyBorder="1" applyAlignment="1" applyProtection="1">
      <alignment vertical="center"/>
      <protection locked="0"/>
    </xf>
    <xf numFmtId="164" fontId="0" fillId="9" borderId="14" xfId="0" applyNumberFormat="1" applyFill="1" applyBorder="1" applyAlignment="1" applyProtection="1">
      <alignment horizontal="center" vertical="center"/>
      <protection locked="0"/>
    </xf>
    <xf numFmtId="0" fontId="0" fillId="0" borderId="68" xfId="0" applyBorder="1"/>
    <xf numFmtId="0" fontId="0" fillId="0" borderId="43" xfId="0" applyBorder="1"/>
    <xf numFmtId="0" fontId="0" fillId="0" borderId="47" xfId="0" applyBorder="1"/>
    <xf numFmtId="0" fontId="0" fillId="5" borderId="41" xfId="0" applyFill="1" applyBorder="1"/>
    <xf numFmtId="0" fontId="0" fillId="5" borderId="64" xfId="0" applyFill="1" applyBorder="1"/>
    <xf numFmtId="0" fontId="0" fillId="5" borderId="42" xfId="0" applyFill="1" applyBorder="1"/>
    <xf numFmtId="0" fontId="0" fillId="5" borderId="62" xfId="0" applyFill="1" applyBorder="1"/>
    <xf numFmtId="0" fontId="0" fillId="5" borderId="54" xfId="0" applyFill="1" applyBorder="1"/>
    <xf numFmtId="0" fontId="0" fillId="5" borderId="63" xfId="0" applyFill="1" applyBorder="1"/>
    <xf numFmtId="0" fontId="0" fillId="0" borderId="9" xfId="0" applyBorder="1"/>
    <xf numFmtId="0" fontId="0" fillId="0" borderId="5" xfId="0" applyBorder="1"/>
    <xf numFmtId="0" fontId="0" fillId="0" borderId="14" xfId="0" applyBorder="1"/>
    <xf numFmtId="0" fontId="0" fillId="0" borderId="19" xfId="0" applyBorder="1"/>
    <xf numFmtId="0" fontId="0" fillId="5" borderId="55" xfId="0" applyFill="1" applyBorder="1"/>
    <xf numFmtId="0" fontId="0" fillId="5" borderId="56" xfId="0" applyFill="1" applyBorder="1"/>
    <xf numFmtId="0" fontId="0" fillId="5" borderId="57" xfId="0" applyFill="1" applyBorder="1"/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2" xfId="0" applyBorder="1"/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/>
    <xf numFmtId="0" fontId="0" fillId="3" borderId="5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9" borderId="10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" fillId="3" borderId="59" xfId="0" applyFont="1" applyFill="1" applyBorder="1" applyAlignment="1">
      <alignment horizontal="left"/>
    </xf>
    <xf numFmtId="0" fontId="1" fillId="3" borderId="59" xfId="0" applyFont="1" applyFill="1" applyBorder="1"/>
    <xf numFmtId="0" fontId="1" fillId="3" borderId="49" xfId="0" applyFont="1" applyFill="1" applyBorder="1"/>
    <xf numFmtId="0" fontId="1" fillId="3" borderId="51" xfId="0" applyFont="1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42" xfId="0" applyFill="1" applyBorder="1" applyAlignment="1">
      <alignment horizontal="left"/>
    </xf>
    <xf numFmtId="0" fontId="0" fillId="5" borderId="54" xfId="0" applyFill="1" applyBorder="1" applyAlignment="1">
      <alignment horizontal="left"/>
    </xf>
    <xf numFmtId="0" fontId="0" fillId="5" borderId="16" xfId="0" applyFill="1" applyBorder="1"/>
    <xf numFmtId="0" fontId="0" fillId="5" borderId="17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3" xfId="0" applyFill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68" xfId="0" applyFill="1" applyBorder="1"/>
    <xf numFmtId="0" fontId="0" fillId="5" borderId="67" xfId="0" applyFill="1" applyBorder="1"/>
    <xf numFmtId="0" fontId="0" fillId="0" borderId="25" xfId="0" applyBorder="1"/>
    <xf numFmtId="0" fontId="0" fillId="5" borderId="69" xfId="0" applyFill="1" applyBorder="1"/>
    <xf numFmtId="0" fontId="0" fillId="0" borderId="25" xfId="0" applyBorder="1" applyAlignment="1">
      <alignment horizontal="left"/>
    </xf>
    <xf numFmtId="0" fontId="0" fillId="5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2" xfId="0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45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47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4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left" vertical="center"/>
    </xf>
    <xf numFmtId="0" fontId="1" fillId="3" borderId="44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center" vertical="center" textRotation="90" wrapText="1"/>
    </xf>
    <xf numFmtId="0" fontId="1" fillId="3" borderId="40" xfId="0" applyFont="1" applyFill="1" applyBorder="1" applyAlignment="1">
      <alignment horizontal="center" vertical="center" textRotation="90" wrapText="1"/>
    </xf>
    <xf numFmtId="0" fontId="1" fillId="3" borderId="23" xfId="0" applyFont="1" applyFill="1" applyBorder="1" applyAlignment="1">
      <alignment horizontal="center" vertical="center" textRotation="90" wrapText="1"/>
    </xf>
    <xf numFmtId="0" fontId="1" fillId="3" borderId="24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64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28575</xdr:rowOff>
    </xdr:from>
    <xdr:ext cx="552450" cy="704131"/>
    <xdr:pic macro="[0]!JS"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28575"/>
          <a:ext cx="552450" cy="704131"/>
        </a:xfrm>
        <a:prstGeom prst="rect">
          <a:avLst/>
        </a:prstGeom>
      </xdr:spPr>
    </xdr:pic>
    <xdr:clientData/>
  </xdr:oneCellAnchor>
  <xdr:oneCellAnchor>
    <xdr:from>
      <xdr:col>3</xdr:col>
      <xdr:colOff>1123950</xdr:colOff>
      <xdr:row>0</xdr:row>
      <xdr:rowOff>47625</xdr:rowOff>
    </xdr:from>
    <xdr:ext cx="552450" cy="704131"/>
    <xdr:pic macro="[0]!Senior"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47625"/>
          <a:ext cx="552450" cy="704131"/>
        </a:xfrm>
        <a:prstGeom prst="rect">
          <a:avLst/>
        </a:prstGeom>
      </xdr:spPr>
    </xdr:pic>
    <xdr:clientData/>
  </xdr:oneCellAnchor>
  <xdr:oneCellAnchor>
    <xdr:from>
      <xdr:col>6</xdr:col>
      <xdr:colOff>1276350</xdr:colOff>
      <xdr:row>0</xdr:row>
      <xdr:rowOff>38100</xdr:rowOff>
    </xdr:from>
    <xdr:ext cx="552450" cy="704131"/>
    <xdr:pic macro="[0]!Pentha"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38100"/>
          <a:ext cx="552450" cy="70413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pgravel\Dropbox\Kit%20de%20l'organisateur\Compilation%20Physiqu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Inscription"/>
      <sheetName val="11 ans et -"/>
      <sheetName val="12 - 13 ans"/>
      <sheetName val="14 - 15 ans F"/>
      <sheetName val="14 - 15 ans H"/>
      <sheetName val="Senior F"/>
      <sheetName val="Senior H"/>
      <sheetName val="Résultats PRÉLIMINAIRES"/>
      <sheetName val="Cumulatif (2)"/>
      <sheetName val="Résultats FINALES"/>
      <sheetName val="Cumulatif"/>
      <sheetName val="Valeurs"/>
      <sheetName val="Présentation"/>
    </sheetNames>
    <sheetDataSet>
      <sheetData sheetId="0" refreshError="1"/>
      <sheetData sheetId="1">
        <row r="3">
          <cell r="B3" t="str">
            <v>Participant</v>
          </cell>
          <cell r="I3" t="str">
            <v>CLUB 1</v>
          </cell>
          <cell r="J3" t="str">
            <v>Participant</v>
          </cell>
          <cell r="K3" t="str">
            <v>CLUB 1</v>
          </cell>
          <cell r="L3" t="str">
            <v>Participant</v>
          </cell>
        </row>
        <row r="4">
          <cell r="I4" t="str">
            <v>CLUB 2</v>
          </cell>
          <cell r="J4" t="str">
            <v>Participant</v>
          </cell>
          <cell r="K4" t="str">
            <v>CLUB 2</v>
          </cell>
          <cell r="L4" t="str">
            <v>Participant</v>
          </cell>
        </row>
        <row r="5">
          <cell r="I5" t="str">
            <v>CLUB 3</v>
          </cell>
          <cell r="J5" t="str">
            <v>Participant</v>
          </cell>
          <cell r="K5" t="str">
            <v>CLUB 3</v>
          </cell>
          <cell r="L5" t="str">
            <v>Participant</v>
          </cell>
        </row>
        <row r="6">
          <cell r="I6" t="str">
            <v>CLUB 4</v>
          </cell>
          <cell r="J6" t="str">
            <v>Participant</v>
          </cell>
          <cell r="K6" t="str">
            <v>CLUB 4</v>
          </cell>
          <cell r="L6" t="str">
            <v>Participant</v>
          </cell>
        </row>
        <row r="7">
          <cell r="I7" t="str">
            <v>CLUB 5</v>
          </cell>
          <cell r="J7" t="str">
            <v>Participant</v>
          </cell>
          <cell r="K7" t="str">
            <v>CLUB 5</v>
          </cell>
          <cell r="L7" t="str">
            <v>Participant</v>
          </cell>
        </row>
        <row r="8">
          <cell r="I8" t="str">
            <v>CLUB 6</v>
          </cell>
          <cell r="J8" t="str">
            <v>Participant</v>
          </cell>
          <cell r="K8" t="str">
            <v>CLUB 6</v>
          </cell>
          <cell r="L8" t="str">
            <v>Participant</v>
          </cell>
        </row>
        <row r="9">
          <cell r="I9" t="str">
            <v>CLUB 7</v>
          </cell>
          <cell r="J9" t="str">
            <v>Participant</v>
          </cell>
          <cell r="K9" t="str">
            <v>CLUB 7</v>
          </cell>
          <cell r="L9" t="str">
            <v>Participant</v>
          </cell>
        </row>
        <row r="10">
          <cell r="I10" t="str">
            <v>CLUB 8</v>
          </cell>
          <cell r="J10" t="str">
            <v>Participant</v>
          </cell>
          <cell r="K10" t="str">
            <v>CLUB 8</v>
          </cell>
          <cell r="L10" t="str">
            <v>Participant</v>
          </cell>
        </row>
        <row r="11">
          <cell r="I11" t="str">
            <v>CLUB 9</v>
          </cell>
          <cell r="J11" t="str">
            <v>Participant</v>
          </cell>
          <cell r="K11" t="str">
            <v>CLUB 9</v>
          </cell>
          <cell r="L11" t="str">
            <v>Participant</v>
          </cell>
        </row>
        <row r="12">
          <cell r="I12" t="str">
            <v>CLUB 10</v>
          </cell>
          <cell r="J12" t="str">
            <v>Participant</v>
          </cell>
          <cell r="K12" t="str">
            <v>CLUB 10</v>
          </cell>
          <cell r="L12" t="str">
            <v>Participant</v>
          </cell>
        </row>
        <row r="13">
          <cell r="I13" t="str">
            <v>CLUB 11</v>
          </cell>
          <cell r="J13" t="str">
            <v>Participant</v>
          </cell>
          <cell r="K13" t="str">
            <v>CLUB 11</v>
          </cell>
          <cell r="L13" t="str">
            <v>Participant</v>
          </cell>
        </row>
        <row r="14">
          <cell r="I14" t="str">
            <v>CLUB 12</v>
          </cell>
          <cell r="J14" t="str">
            <v>Participant</v>
          </cell>
          <cell r="K14" t="str">
            <v>CLUB 12</v>
          </cell>
          <cell r="L14" t="str">
            <v>Participant</v>
          </cell>
        </row>
        <row r="15">
          <cell r="I15" t="str">
            <v>CLUB 13</v>
          </cell>
          <cell r="J15" t="str">
            <v>Participant</v>
          </cell>
          <cell r="K15" t="str">
            <v>CLUB 13</v>
          </cell>
          <cell r="L15" t="str">
            <v>Participant</v>
          </cell>
        </row>
        <row r="16">
          <cell r="I16" t="str">
            <v>CLUB 14</v>
          </cell>
          <cell r="J16" t="str">
            <v>Participant</v>
          </cell>
          <cell r="K16" t="str">
            <v>CLUB 14</v>
          </cell>
          <cell r="L16" t="str">
            <v>Participant</v>
          </cell>
        </row>
        <row r="17">
          <cell r="I17" t="str">
            <v>CLUB 15</v>
          </cell>
          <cell r="J17" t="str">
            <v>Participant</v>
          </cell>
          <cell r="K17" t="str">
            <v>CLUB 15</v>
          </cell>
          <cell r="L17" t="str">
            <v>Participant</v>
          </cell>
        </row>
        <row r="18">
          <cell r="I18" t="str">
            <v>CLUB 16</v>
          </cell>
          <cell r="J18" t="str">
            <v>Participant</v>
          </cell>
          <cell r="K18" t="str">
            <v>CLUB 16</v>
          </cell>
          <cell r="L18" t="str">
            <v>Participant</v>
          </cell>
        </row>
        <row r="19">
          <cell r="I19" t="str">
            <v>CLUB 17</v>
          </cell>
          <cell r="J19" t="str">
            <v>Participant</v>
          </cell>
          <cell r="K19" t="str">
            <v>CLUB 17</v>
          </cell>
          <cell r="L19" t="str">
            <v>Participant</v>
          </cell>
        </row>
        <row r="20">
          <cell r="I20" t="str">
            <v>CLUB 18</v>
          </cell>
          <cell r="J20" t="str">
            <v>Participant</v>
          </cell>
          <cell r="K20" t="str">
            <v>CLUB 18</v>
          </cell>
          <cell r="L20" t="str">
            <v>Participant</v>
          </cell>
        </row>
        <row r="21">
          <cell r="I21" t="str">
            <v>CLUB 19</v>
          </cell>
          <cell r="J21" t="str">
            <v>Participant</v>
          </cell>
          <cell r="K21" t="str">
            <v>CLUB 19</v>
          </cell>
          <cell r="L21" t="str">
            <v>Participant</v>
          </cell>
        </row>
        <row r="22">
          <cell r="I22" t="str">
            <v>CLUB 20</v>
          </cell>
          <cell r="J22" t="str">
            <v>Participant</v>
          </cell>
          <cell r="K22" t="str">
            <v>CLUB 20</v>
          </cell>
          <cell r="L22" t="str">
            <v>Participant</v>
          </cell>
        </row>
        <row r="23">
          <cell r="I23" t="str">
            <v>CLUB 21</v>
          </cell>
          <cell r="J23" t="str">
            <v>Participant</v>
          </cell>
          <cell r="K23" t="str">
            <v>CLUB 21</v>
          </cell>
          <cell r="L23" t="str">
            <v>Participant</v>
          </cell>
        </row>
        <row r="24">
          <cell r="I24" t="str">
            <v>CLUB 22</v>
          </cell>
          <cell r="J24" t="str">
            <v>Participant</v>
          </cell>
          <cell r="K24" t="str">
            <v>CLUB 22</v>
          </cell>
          <cell r="L24" t="str">
            <v>Participant</v>
          </cell>
        </row>
        <row r="25">
          <cell r="I25" t="str">
            <v>CLUB 23</v>
          </cell>
          <cell r="J25" t="str">
            <v>Participant</v>
          </cell>
          <cell r="K25" t="str">
            <v>CLUB 23</v>
          </cell>
          <cell r="L25" t="str">
            <v>Participant</v>
          </cell>
        </row>
        <row r="26">
          <cell r="I26" t="str">
            <v>CLUB 24</v>
          </cell>
          <cell r="J26" t="str">
            <v>Participant</v>
          </cell>
          <cell r="K26" t="str">
            <v>CLUB 24</v>
          </cell>
          <cell r="L26" t="str">
            <v>Participant</v>
          </cell>
        </row>
        <row r="27">
          <cell r="I27" t="str">
            <v>CLUB 25</v>
          </cell>
          <cell r="J27" t="str">
            <v>Participant</v>
          </cell>
          <cell r="K27" t="str">
            <v>CLUB 25</v>
          </cell>
          <cell r="L27" t="str">
            <v>Participant</v>
          </cell>
        </row>
        <row r="28">
          <cell r="I28" t="str">
            <v>CLUB 26</v>
          </cell>
          <cell r="J28" t="str">
            <v>Participant</v>
          </cell>
          <cell r="K28" t="str">
            <v>CLUB 26</v>
          </cell>
          <cell r="L28" t="str">
            <v>Participant</v>
          </cell>
        </row>
        <row r="29">
          <cell r="I29" t="str">
            <v>CLUB 27</v>
          </cell>
          <cell r="J29" t="str">
            <v>Participant</v>
          </cell>
          <cell r="K29" t="str">
            <v>CLUB 27</v>
          </cell>
          <cell r="L29" t="str">
            <v>Participant</v>
          </cell>
        </row>
        <row r="30">
          <cell r="I30" t="str">
            <v>CLUB 28</v>
          </cell>
          <cell r="J30" t="str">
            <v>Participant</v>
          </cell>
          <cell r="K30" t="str">
            <v>CLUB 28</v>
          </cell>
          <cell r="L30" t="str">
            <v>Participant</v>
          </cell>
        </row>
        <row r="31">
          <cell r="I31" t="str">
            <v>CLUB 29</v>
          </cell>
          <cell r="J31" t="str">
            <v>Participant</v>
          </cell>
          <cell r="K31" t="str">
            <v>CLUB 29</v>
          </cell>
          <cell r="L31" t="str">
            <v>Participant</v>
          </cell>
        </row>
        <row r="32">
          <cell r="I32" t="str">
            <v>CLUB 30</v>
          </cell>
          <cell r="J32" t="str">
            <v>Participant</v>
          </cell>
          <cell r="K32" t="str">
            <v>CLUB 30</v>
          </cell>
          <cell r="L32" t="str">
            <v>Participant</v>
          </cell>
        </row>
      </sheetData>
      <sheetData sheetId="2">
        <row r="5">
          <cell r="H5" t="str">
            <v/>
          </cell>
        </row>
      </sheetData>
      <sheetData sheetId="3">
        <row r="5">
          <cell r="H5" t="str">
            <v/>
          </cell>
        </row>
      </sheetData>
      <sheetData sheetId="4">
        <row r="5">
          <cell r="H5" t="str">
            <v/>
          </cell>
        </row>
      </sheetData>
      <sheetData sheetId="5">
        <row r="5">
          <cell r="H5" t="str">
            <v/>
          </cell>
        </row>
      </sheetData>
      <sheetData sheetId="6">
        <row r="39">
          <cell r="H39" t="str">
            <v/>
          </cell>
        </row>
      </sheetData>
      <sheetData sheetId="7">
        <row r="39">
          <cell r="H39" t="str">
            <v/>
          </cell>
        </row>
      </sheetData>
      <sheetData sheetId="8">
        <row r="5">
          <cell r="C5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S32"/>
  <sheetViews>
    <sheetView topLeftCell="A7" zoomScaleNormal="100" workbookViewId="0">
      <selection activeCell="A20" sqref="A20"/>
    </sheetView>
  </sheetViews>
  <sheetFormatPr baseColWidth="10" defaultColWidth="11.5703125" defaultRowHeight="15" x14ac:dyDescent="0.25"/>
  <sheetData>
    <row r="1" spans="1:19" ht="27.75" x14ac:dyDescent="0.4">
      <c r="A1" s="382" t="s">
        <v>100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4"/>
    </row>
    <row r="2" spans="1:19" ht="27.75" x14ac:dyDescent="0.4">
      <c r="A2" s="385" t="s">
        <v>95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7"/>
    </row>
    <row r="3" spans="1:19" x14ac:dyDescent="0.2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9"/>
    </row>
    <row r="4" spans="1:19" ht="26.25" x14ac:dyDescent="0.4">
      <c r="A4" s="110" t="s">
        <v>96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</row>
    <row r="5" spans="1:19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9"/>
    </row>
    <row r="6" spans="1:19" ht="24.75" customHeight="1" x14ac:dyDescent="0.3">
      <c r="A6" s="111" t="s">
        <v>101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1:19" ht="24.75" customHeight="1" x14ac:dyDescent="0.3">
      <c r="A7" s="111" t="s">
        <v>97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1:19" ht="24.75" customHeight="1" x14ac:dyDescent="0.3">
      <c r="A8" s="111" t="s">
        <v>98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9"/>
    </row>
    <row r="9" spans="1:19" ht="24.75" customHeight="1" x14ac:dyDescent="0.3">
      <c r="A9" s="111" t="s">
        <v>102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9"/>
    </row>
    <row r="10" spans="1:19" ht="26.25" customHeight="1" x14ac:dyDescent="0.3">
      <c r="A10" s="111" t="s">
        <v>174</v>
      </c>
      <c r="B10" s="115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/>
    </row>
    <row r="11" spans="1:19" x14ac:dyDescent="0.2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</row>
    <row r="12" spans="1:19" ht="26.25" x14ac:dyDescent="0.4">
      <c r="A12" s="110" t="s">
        <v>99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9"/>
    </row>
    <row r="13" spans="1:19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9"/>
    </row>
    <row r="14" spans="1:19" ht="26.25" customHeight="1" x14ac:dyDescent="0.3">
      <c r="A14" s="111" t="s">
        <v>103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9"/>
    </row>
    <row r="15" spans="1:19" ht="26.25" customHeight="1" x14ac:dyDescent="0.3">
      <c r="A15" s="111" t="s">
        <v>104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19" ht="26.25" customHeight="1" x14ac:dyDescent="0.3">
      <c r="A16" s="111" t="s">
        <v>105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9"/>
    </row>
    <row r="17" spans="1:19" ht="26.25" customHeight="1" x14ac:dyDescent="0.3">
      <c r="A17" s="111" t="s">
        <v>175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9"/>
    </row>
    <row r="18" spans="1:19" ht="26.25" customHeight="1" x14ac:dyDescent="0.3">
      <c r="A18" s="111" t="s">
        <v>106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9"/>
    </row>
    <row r="19" spans="1:19" ht="26.25" customHeight="1" x14ac:dyDescent="0.3">
      <c r="A19" s="111" t="s">
        <v>176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9"/>
    </row>
    <row r="20" spans="1:19" ht="26.25" customHeight="1" x14ac:dyDescent="0.3">
      <c r="A20" s="111"/>
      <c r="B20" s="115" t="s">
        <v>107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9"/>
    </row>
    <row r="21" spans="1:19" ht="26.25" customHeight="1" x14ac:dyDescent="0.3">
      <c r="A21" s="111"/>
      <c r="B21" s="115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9"/>
    </row>
    <row r="22" spans="1:19" ht="33.75" customHeight="1" x14ac:dyDescent="0.4">
      <c r="A22" s="110" t="s">
        <v>119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9"/>
    </row>
    <row r="23" spans="1:19" ht="16.5" customHeight="1" x14ac:dyDescent="0.4">
      <c r="A23" s="110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9"/>
    </row>
    <row r="24" spans="1:19" ht="26.25" x14ac:dyDescent="0.4">
      <c r="A24" s="258" t="s">
        <v>147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</row>
    <row r="25" spans="1:19" ht="26.25" customHeight="1" x14ac:dyDescent="0.3">
      <c r="A25" s="111" t="s">
        <v>120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9"/>
    </row>
    <row r="26" spans="1:19" ht="26.25" customHeight="1" x14ac:dyDescent="0.3">
      <c r="A26" s="107"/>
      <c r="B26" s="221" t="s">
        <v>121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9"/>
    </row>
    <row r="27" spans="1:19" ht="26.25" customHeight="1" x14ac:dyDescent="0.3">
      <c r="A27" s="107"/>
      <c r="B27" s="221" t="s">
        <v>122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9"/>
    </row>
    <row r="28" spans="1:19" x14ac:dyDescent="0.2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9"/>
    </row>
    <row r="29" spans="1:19" ht="33.75" customHeight="1" x14ac:dyDescent="0.4">
      <c r="A29" s="110" t="s">
        <v>152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9"/>
    </row>
    <row r="30" spans="1:19" ht="16.5" customHeight="1" x14ac:dyDescent="0.4">
      <c r="A30" s="110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9"/>
    </row>
    <row r="31" spans="1:19" ht="26.25" customHeight="1" x14ac:dyDescent="0.3">
      <c r="A31" s="111" t="s">
        <v>153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9"/>
    </row>
    <row r="32" spans="1:19" ht="15.75" thickBot="1" x14ac:dyDescent="0.3">
      <c r="A32" s="114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3"/>
    </row>
  </sheetData>
  <mergeCells count="2">
    <mergeCell ref="A1:S1"/>
    <mergeCell ref="A2:S2"/>
  </mergeCells>
  <pageMargins left="0.7" right="0.7" top="0.75" bottom="0.75" header="0.3" footer="0.3"/>
  <pageSetup scale="42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7030A0"/>
  </sheetPr>
  <dimension ref="A1:AA330"/>
  <sheetViews>
    <sheetView zoomScale="70" zoomScaleNormal="70" workbookViewId="0">
      <selection activeCell="M238" sqref="M238"/>
    </sheetView>
  </sheetViews>
  <sheetFormatPr baseColWidth="10" defaultColWidth="11.5703125" defaultRowHeight="15" x14ac:dyDescent="0.25"/>
  <cols>
    <col min="1" max="1" width="20.7109375" style="155" customWidth="1"/>
    <col min="2" max="2" width="7.7109375" customWidth="1"/>
    <col min="3" max="3" width="3.28515625" customWidth="1"/>
    <col min="4" max="4" width="20.7109375" style="155" customWidth="1"/>
    <col min="5" max="5" width="7.7109375" customWidth="1"/>
    <col min="6" max="6" width="3.28515625" customWidth="1"/>
    <col min="7" max="7" width="20.7109375" style="155" customWidth="1"/>
    <col min="8" max="8" width="7.7109375" customWidth="1"/>
    <col min="9" max="9" width="3.28515625" customWidth="1"/>
    <col min="10" max="10" width="20.7109375" style="155" customWidth="1"/>
    <col min="11" max="11" width="7.7109375" customWidth="1"/>
    <col min="12" max="12" width="3.28515625" customWidth="1"/>
    <col min="13" max="13" width="20.7109375" style="155" customWidth="1"/>
    <col min="14" max="14" width="7.7109375" customWidth="1"/>
    <col min="15" max="15" width="3.28515625" customWidth="1"/>
    <col min="16" max="16" width="20.7109375" style="155" customWidth="1"/>
    <col min="17" max="17" width="9.5703125" style="160" customWidth="1"/>
    <col min="18" max="18" width="2.28515625" customWidth="1"/>
    <col min="19" max="19" width="20.7109375" style="155" customWidth="1"/>
    <col min="20" max="20" width="7.7109375" customWidth="1"/>
    <col min="21" max="21" width="4.42578125" customWidth="1"/>
    <col min="22" max="22" width="24.7109375" style="155" customWidth="1"/>
    <col min="23" max="23" width="7.7109375" customWidth="1"/>
    <col min="24" max="24" width="3.28515625" customWidth="1"/>
    <col min="25" max="25" width="19.42578125" bestFit="1" customWidth="1"/>
    <col min="26" max="26" width="7.7109375" customWidth="1"/>
    <col min="27" max="27" width="3.28515625" customWidth="1"/>
  </cols>
  <sheetData>
    <row r="1" spans="1:22" ht="64.5" customHeight="1" thickBot="1" x14ac:dyDescent="0.3">
      <c r="A1" s="35" t="s">
        <v>114</v>
      </c>
      <c r="D1" s="35" t="s">
        <v>115</v>
      </c>
      <c r="G1" s="35" t="s">
        <v>173</v>
      </c>
    </row>
    <row r="2" spans="1:22" s="35" customFormat="1" ht="21.75" thickBot="1" x14ac:dyDescent="0.3">
      <c r="A2" s="388" t="s">
        <v>51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89"/>
      <c r="O2"/>
      <c r="P2" s="155"/>
      <c r="Q2" s="404" t="s">
        <v>162</v>
      </c>
      <c r="R2" s="405"/>
      <c r="S2" s="405"/>
      <c r="T2" s="405"/>
      <c r="U2" s="406"/>
    </row>
    <row r="3" spans="1:22" s="35" customFormat="1" ht="15.75" thickBot="1" x14ac:dyDescent="0.3">
      <c r="A3" s="392" t="s">
        <v>44</v>
      </c>
      <c r="B3" s="392"/>
      <c r="C3" s="148"/>
      <c r="D3" s="402" t="s">
        <v>45</v>
      </c>
      <c r="E3" s="403"/>
      <c r="F3" s="148"/>
      <c r="G3" s="402" t="s">
        <v>46</v>
      </c>
      <c r="H3" s="403"/>
      <c r="I3" s="148"/>
      <c r="J3" s="402" t="s">
        <v>47</v>
      </c>
      <c r="K3" s="403"/>
      <c r="L3" s="148"/>
      <c r="M3" s="402" t="s">
        <v>48</v>
      </c>
      <c r="N3" s="403"/>
      <c r="O3"/>
      <c r="P3" s="155"/>
      <c r="Q3" s="407" t="s">
        <v>169</v>
      </c>
      <c r="R3" s="408"/>
      <c r="S3" s="408"/>
      <c r="T3" s="408"/>
      <c r="U3" s="409"/>
    </row>
    <row r="4" spans="1:22" s="35" customFormat="1" ht="15.75" thickBot="1" x14ac:dyDescent="0.3">
      <c r="A4" s="120" t="s">
        <v>11</v>
      </c>
      <c r="B4" s="119" t="s">
        <v>15</v>
      </c>
      <c r="C4" s="148"/>
      <c r="D4" s="120" t="s">
        <v>11</v>
      </c>
      <c r="E4" s="119" t="s">
        <v>15</v>
      </c>
      <c r="F4" s="148"/>
      <c r="G4" s="120" t="s">
        <v>11</v>
      </c>
      <c r="H4" s="119" t="s">
        <v>15</v>
      </c>
      <c r="I4" s="148"/>
      <c r="J4" s="120" t="s">
        <v>11</v>
      </c>
      <c r="K4" s="119" t="s">
        <v>15</v>
      </c>
      <c r="L4" s="148"/>
      <c r="M4" s="120" t="s">
        <v>11</v>
      </c>
      <c r="N4" s="119" t="s">
        <v>15</v>
      </c>
      <c r="O4"/>
      <c r="P4" s="155"/>
      <c r="Q4" s="349" t="s">
        <v>10</v>
      </c>
      <c r="R4" s="350"/>
      <c r="S4" s="347" t="s">
        <v>11</v>
      </c>
      <c r="T4" s="348" t="s">
        <v>16</v>
      </c>
      <c r="U4" s="348" t="s">
        <v>15</v>
      </c>
    </row>
    <row r="5" spans="1:22" ht="15.75" thickBot="1" x14ac:dyDescent="0.3">
      <c r="A5" s="152" t="str">
        <f>'11 ans et -'!B10</f>
        <v>Émilie Tessier</v>
      </c>
      <c r="B5" s="40" t="str">
        <f>'11 ans et -'!H10</f>
        <v/>
      </c>
      <c r="C5" s="149"/>
      <c r="D5" s="152" t="str">
        <f>'11 ans et -'!B53</f>
        <v>Zacharie Taillefer</v>
      </c>
      <c r="E5" s="40">
        <f>'11 ans et -'!H53</f>
        <v>1</v>
      </c>
      <c r="F5" s="149"/>
      <c r="G5" s="152" t="str">
        <f>'11 ans et -'!B87</f>
        <v>Zacharie Taillefer</v>
      </c>
      <c r="H5" s="40">
        <f>'11 ans et -'!H87</f>
        <v>1</v>
      </c>
      <c r="I5" s="149"/>
      <c r="J5" s="152" t="str">
        <f>'11 ans et -'!B117</f>
        <v>Justin Gauthier</v>
      </c>
      <c r="K5" s="40">
        <f>'11 ans et -'!H117</f>
        <v>1</v>
      </c>
      <c r="L5" s="149"/>
      <c r="M5" s="152" t="str">
        <f>'11 ans et -'!B151</f>
        <v>Justin Gauthier</v>
      </c>
      <c r="N5" s="40">
        <f>'11 ans et -'!H151</f>
        <v>1</v>
      </c>
      <c r="Q5" s="292" t="str">
        <f>'Déconte ATHL'!B17</f>
        <v>CASO</v>
      </c>
      <c r="R5" s="355"/>
      <c r="S5" s="52" t="str">
        <f>'Déconte ATHL'!C17</f>
        <v>Zacharie Taillefer</v>
      </c>
      <c r="T5" s="308">
        <f>'Déconte ATHL'!I17</f>
        <v>67</v>
      </c>
      <c r="U5" s="89">
        <f>'Déconte ATHL'!J17</f>
        <v>1</v>
      </c>
      <c r="V5"/>
    </row>
    <row r="6" spans="1:22" ht="15.75" thickBot="1" x14ac:dyDescent="0.3">
      <c r="A6" s="153" t="str">
        <f>'11 ans et -'!B5</f>
        <v>Missy Roy</v>
      </c>
      <c r="B6" s="41" t="str">
        <f>'11 ans et -'!H5</f>
        <v/>
      </c>
      <c r="C6" s="150"/>
      <c r="D6" s="153" t="str">
        <f>'11 ans et -'!B49</f>
        <v>Justin Gauthier</v>
      </c>
      <c r="E6" s="41">
        <f>'11 ans et -'!H49</f>
        <v>2</v>
      </c>
      <c r="F6" s="149"/>
      <c r="G6" s="153" t="str">
        <f>'11 ans et -'!B78</f>
        <v>Émilie Tessier</v>
      </c>
      <c r="H6" s="41">
        <f>'11 ans et -'!H78</f>
        <v>2</v>
      </c>
      <c r="I6" s="149"/>
      <c r="J6" s="153" t="str">
        <f>'11 ans et -'!B109</f>
        <v>Emmy Mastrovito</v>
      </c>
      <c r="K6" s="41">
        <f>'11 ans et -'!H109</f>
        <v>2</v>
      </c>
      <c r="L6" s="149"/>
      <c r="M6" s="153" t="str">
        <f>'11 ans et -'!B143</f>
        <v>Emmy Mastrovito</v>
      </c>
      <c r="N6" s="41">
        <f>'11 ans et -'!H143</f>
        <v>2</v>
      </c>
      <c r="Q6" s="294" t="str">
        <f>'Déconte ATHL'!B5</f>
        <v>CAEM</v>
      </c>
      <c r="R6" s="351"/>
      <c r="S6" s="53" t="str">
        <f>'Déconte ATHL'!C5</f>
        <v>Emmy Mastrovito</v>
      </c>
      <c r="T6" s="306">
        <f>'Déconte ATHL'!I5</f>
        <v>65</v>
      </c>
      <c r="U6" s="381">
        <f>'Déconte ATHL'!J5</f>
        <v>2</v>
      </c>
      <c r="V6"/>
    </row>
    <row r="7" spans="1:22" ht="15.75" thickBot="1" x14ac:dyDescent="0.3">
      <c r="A7" s="153" t="str">
        <f>'11 ans et -'!B6</f>
        <v>Étienne Roy</v>
      </c>
      <c r="B7" s="41" t="str">
        <f>'11 ans et -'!H6</f>
        <v/>
      </c>
      <c r="C7" s="150"/>
      <c r="D7" s="153" t="str">
        <f>'11 ans et -'!B41</f>
        <v>Emmy Mastrovito</v>
      </c>
      <c r="E7" s="41">
        <f>'11 ans et -'!H41</f>
        <v>3</v>
      </c>
      <c r="F7" s="149"/>
      <c r="G7" s="153" t="str">
        <f>'11 ans et -'!B86</f>
        <v>GabriellePotvin</v>
      </c>
      <c r="H7" s="41">
        <f>'11 ans et -'!H86</f>
        <v>3</v>
      </c>
      <c r="I7" s="149"/>
      <c r="J7" s="153" t="str">
        <f>'11 ans et -'!B108</f>
        <v>Étienne Roy</v>
      </c>
      <c r="K7" s="41">
        <f>'11 ans et -'!H108</f>
        <v>3</v>
      </c>
      <c r="L7" s="149"/>
      <c r="M7" s="153" t="str">
        <f>'11 ans et -'!B146</f>
        <v>Émilie Tessier</v>
      </c>
      <c r="N7" s="41">
        <f>'11 ans et -'!H146</f>
        <v>3</v>
      </c>
      <c r="Q7" s="294" t="str">
        <f>'Déconte ATHL'!B8</f>
        <v>30deux</v>
      </c>
      <c r="R7" s="351"/>
      <c r="S7" s="53" t="str">
        <f>'Déconte ATHL'!C8</f>
        <v>Émilie Tessier</v>
      </c>
      <c r="T7" s="306">
        <f>'Déconte ATHL'!I8</f>
        <v>59</v>
      </c>
      <c r="U7" s="279">
        <f>'Déconte ATHL'!J8</f>
        <v>3</v>
      </c>
      <c r="V7"/>
    </row>
    <row r="8" spans="1:22" ht="15.75" thickBot="1" x14ac:dyDescent="0.3">
      <c r="A8" s="153" t="str">
        <f>'11 ans et -'!B7</f>
        <v>Emmy Mastrovito</v>
      </c>
      <c r="B8" s="41" t="str">
        <f>'11 ans et -'!H7</f>
        <v/>
      </c>
      <c r="C8" s="150"/>
      <c r="D8" s="153" t="str">
        <f>'11 ans et -'!B44</f>
        <v>Émilie Tessier</v>
      </c>
      <c r="E8" s="41">
        <f>'11 ans et -'!H44</f>
        <v>4</v>
      </c>
      <c r="F8" s="149"/>
      <c r="G8" s="153" t="str">
        <f>'11 ans et -'!B74</f>
        <v>Étienne Roy</v>
      </c>
      <c r="H8" s="41">
        <f>'11 ans et -'!H74</f>
        <v>4</v>
      </c>
      <c r="I8" s="149"/>
      <c r="J8" s="153" t="str">
        <f>'11 ans et -'!B121</f>
        <v>Zacharie Taillefer</v>
      </c>
      <c r="K8" s="41">
        <f>'11 ans et -'!H121</f>
        <v>4</v>
      </c>
      <c r="L8" s="149"/>
      <c r="M8" s="153" t="str">
        <f>'11 ans et -'!B142</f>
        <v>Étienne Roy</v>
      </c>
      <c r="N8" s="41">
        <f>'11 ans et -'!H142</f>
        <v>4</v>
      </c>
      <c r="Q8" s="294" t="str">
        <f>'Déconte ATHL'!B13</f>
        <v>CSRN</v>
      </c>
      <c r="R8" s="351"/>
      <c r="S8" s="53" t="str">
        <f>'Déconte ATHL'!C13</f>
        <v>Justin Gauthier</v>
      </c>
      <c r="T8" s="306">
        <f>'Déconte ATHL'!I13</f>
        <v>58</v>
      </c>
      <c r="U8" s="279">
        <f>'Déconte ATHL'!J13</f>
        <v>4</v>
      </c>
      <c r="V8"/>
    </row>
    <row r="9" spans="1:22" ht="15.75" thickBot="1" x14ac:dyDescent="0.3">
      <c r="A9" s="153" t="str">
        <f>'11 ans et -'!B8</f>
        <v>Katherine Gaulin</v>
      </c>
      <c r="B9" s="41" t="str">
        <f>'11 ans et -'!H8</f>
        <v/>
      </c>
      <c r="C9" s="150"/>
      <c r="D9" s="153" t="str">
        <f>'11 ans et -'!B52</f>
        <v>GabriellePotvin</v>
      </c>
      <c r="E9" s="41">
        <f>'11 ans et -'!H52</f>
        <v>5</v>
      </c>
      <c r="F9" s="149"/>
      <c r="G9" s="153" t="str">
        <f>'11 ans et -'!B75</f>
        <v>Emmy Mastrovito</v>
      </c>
      <c r="H9" s="41">
        <f>'11 ans et -'!H75</f>
        <v>5</v>
      </c>
      <c r="I9" s="149"/>
      <c r="J9" s="153" t="str">
        <f>'11 ans et -'!B120</f>
        <v>GabriellePotvin</v>
      </c>
      <c r="K9" s="41">
        <f>'11 ans et -'!H120</f>
        <v>5</v>
      </c>
      <c r="L9" s="149"/>
      <c r="M9" s="153" t="str">
        <f>'11 ans et -'!B155</f>
        <v>Zacharie Taillefer</v>
      </c>
      <c r="N9" s="41">
        <f>'11 ans et -'!H155</f>
        <v>5</v>
      </c>
      <c r="Q9" s="294" t="str">
        <f>'Déconte ATHL'!B4</f>
        <v>CASO</v>
      </c>
      <c r="R9" s="351"/>
      <c r="S9" s="53" t="str">
        <f>'Déconte ATHL'!C4</f>
        <v>Étienne Roy</v>
      </c>
      <c r="T9" s="306">
        <f>'Déconte ATHL'!I4</f>
        <v>56</v>
      </c>
      <c r="U9" s="279">
        <f>'Déconte ATHL'!J4</f>
        <v>5</v>
      </c>
      <c r="V9"/>
    </row>
    <row r="10" spans="1:22" ht="15.75" thickBot="1" x14ac:dyDescent="0.3">
      <c r="A10" s="153" t="str">
        <f>'11 ans et -'!B9</f>
        <v>Théodore Turgeon</v>
      </c>
      <c r="B10" s="41" t="str">
        <f>'11 ans et -'!H9</f>
        <v/>
      </c>
      <c r="C10" s="150"/>
      <c r="D10" s="153" t="str">
        <f>'11 ans et -'!B40</f>
        <v>Étienne Roy</v>
      </c>
      <c r="E10" s="41">
        <f>'11 ans et -'!H40</f>
        <v>6</v>
      </c>
      <c r="F10" s="149"/>
      <c r="G10" s="153" t="str">
        <f>'11 ans et -'!B85</f>
        <v>Andréanne Pichette</v>
      </c>
      <c r="H10" s="41">
        <f>'11 ans et -'!H85</f>
        <v>6</v>
      </c>
      <c r="I10" s="149"/>
      <c r="J10" s="153" t="str">
        <f>'11 ans et -'!B107</f>
        <v>Missy Roy</v>
      </c>
      <c r="K10" s="41">
        <f>'11 ans et -'!H107</f>
        <v>6</v>
      </c>
      <c r="L10" s="149"/>
      <c r="M10" s="153" t="str">
        <f>'11 ans et -'!B154</f>
        <v>GabriellePotvin</v>
      </c>
      <c r="N10" s="41">
        <f>'11 ans et -'!H154</f>
        <v>6</v>
      </c>
      <c r="Q10" s="294" t="str">
        <f>'Déconte ATHL'!B16</f>
        <v>Narval</v>
      </c>
      <c r="R10" s="351"/>
      <c r="S10" s="53" t="str">
        <f>'Déconte ATHL'!C16</f>
        <v>GabriellePotvin</v>
      </c>
      <c r="T10" s="306">
        <f>'Déconte ATHL'!I16</f>
        <v>54</v>
      </c>
      <c r="U10" s="279">
        <f>'Déconte ATHL'!J16</f>
        <v>6</v>
      </c>
      <c r="V10"/>
    </row>
    <row r="11" spans="1:22" ht="15.75" thickBot="1" x14ac:dyDescent="0.3">
      <c r="A11" s="153" t="str">
        <f>'11 ans et -'!B11</f>
        <v>Ève-Marie Bell</v>
      </c>
      <c r="B11" s="41" t="str">
        <f>'11 ans et -'!H11</f>
        <v/>
      </c>
      <c r="C11" s="150"/>
      <c r="D11" s="153" t="str">
        <f>'11 ans et -'!B42</f>
        <v>Katherine Gaulin</v>
      </c>
      <c r="E11" s="41">
        <f>'11 ans et -'!H42</f>
        <v>7</v>
      </c>
      <c r="F11" s="149"/>
      <c r="G11" s="153" t="str">
        <f>'11 ans et -'!B80</f>
        <v>Samya Chakir</v>
      </c>
      <c r="H11" s="41">
        <f>'11 ans et -'!H80</f>
        <v>7</v>
      </c>
      <c r="I11" s="149"/>
      <c r="J11" s="153" t="str">
        <f>'11 ans et -'!B112</f>
        <v>Émilie Tessier</v>
      </c>
      <c r="K11" s="41">
        <f>'11 ans et -'!H112</f>
        <v>7</v>
      </c>
      <c r="L11" s="149"/>
      <c r="M11" s="153" t="str">
        <f>'11 ans et -'!B153</f>
        <v>Andréanne Pichette</v>
      </c>
      <c r="N11" s="41">
        <f>'11 ans et -'!H153</f>
        <v>7</v>
      </c>
      <c r="Q11" s="294" t="str">
        <f>'Déconte ATHL'!B3</f>
        <v>SSSL</v>
      </c>
      <c r="R11" s="351"/>
      <c r="S11" s="53" t="str">
        <f>'Déconte ATHL'!C3</f>
        <v>Missy Roy</v>
      </c>
      <c r="T11" s="306">
        <f>'Déconte ATHL'!I3</f>
        <v>40</v>
      </c>
      <c r="U11" s="279">
        <f>'Déconte ATHL'!J3</f>
        <v>7</v>
      </c>
      <c r="V11"/>
    </row>
    <row r="12" spans="1:22" ht="15.75" thickBot="1" x14ac:dyDescent="0.3">
      <c r="A12" s="153" t="str">
        <f>'11 ans et -'!B12</f>
        <v>Samya Chakir</v>
      </c>
      <c r="B12" s="41" t="str">
        <f>'11 ans et -'!H12</f>
        <v/>
      </c>
      <c r="C12" s="150"/>
      <c r="D12" s="153" t="str">
        <f>'11 ans et -'!B46</f>
        <v>Samya Chakir</v>
      </c>
      <c r="E12" s="41">
        <f>'11 ans et -'!H46</f>
        <v>8</v>
      </c>
      <c r="F12" s="149"/>
      <c r="G12" s="153" t="str">
        <f>'11 ans et -'!B73</f>
        <v>Missy Roy</v>
      </c>
      <c r="H12" s="41">
        <f>'11 ans et -'!H73</f>
        <v>8</v>
      </c>
      <c r="I12" s="149"/>
      <c r="J12" s="153" t="str">
        <f>'11 ans et -'!B114</f>
        <v>Samya Chakir</v>
      </c>
      <c r="K12" s="41">
        <f>'11 ans et -'!H114</f>
        <v>8</v>
      </c>
      <c r="L12" s="149"/>
      <c r="M12" s="153" t="str">
        <f>'11 ans et -'!B141</f>
        <v>Missy Roy</v>
      </c>
      <c r="N12" s="41">
        <f>'11 ans et -'!H141</f>
        <v>8</v>
      </c>
      <c r="Q12" s="294" t="str">
        <f>'Déconte ATHL'!B10</f>
        <v>CSRN</v>
      </c>
      <c r="R12" s="351"/>
      <c r="S12" s="53" t="str">
        <f>'Déconte ATHL'!C10</f>
        <v>Samya Chakir</v>
      </c>
      <c r="T12" s="306">
        <f>'Déconte ATHL'!I10</f>
        <v>38</v>
      </c>
      <c r="U12" s="279">
        <f>'Déconte ATHL'!J10</f>
        <v>8</v>
      </c>
      <c r="V12"/>
    </row>
    <row r="13" spans="1:22" ht="15.75" thickBot="1" x14ac:dyDescent="0.3">
      <c r="A13" s="153" t="str">
        <f>'11 ans et -'!B13</f>
        <v>Zoé Martin</v>
      </c>
      <c r="B13" s="41" t="str">
        <f>'11 ans et -'!H13</f>
        <v/>
      </c>
      <c r="C13" s="150"/>
      <c r="D13" s="153" t="str">
        <f>'11 ans et -'!B39</f>
        <v>Missy Roy</v>
      </c>
      <c r="E13" s="41">
        <f>'11 ans et -'!H39</f>
        <v>9</v>
      </c>
      <c r="F13" s="149"/>
      <c r="G13" s="153" t="str">
        <f>'11 ans et -'!B79</f>
        <v>Ève-Marie Bell</v>
      </c>
      <c r="H13" s="41">
        <f>'11 ans et -'!H79</f>
        <v>9</v>
      </c>
      <c r="I13" s="149"/>
      <c r="J13" s="153" t="str">
        <f>'11 ans et -'!B115</f>
        <v>Zoé Martin</v>
      </c>
      <c r="K13" s="41">
        <f>'11 ans et -'!H115</f>
        <v>9</v>
      </c>
      <c r="L13" s="149"/>
      <c r="M13" s="153" t="str">
        <f>'11 ans et -'!B149</f>
        <v>Zoé Martin</v>
      </c>
      <c r="N13" s="41">
        <f>'11 ans et -'!H149</f>
        <v>9</v>
      </c>
      <c r="Q13" s="294" t="str">
        <f>'Déconte ATHL'!B15</f>
        <v>Gatineau</v>
      </c>
      <c r="R13" s="351"/>
      <c r="S13" s="53" t="str">
        <f>'Déconte ATHL'!C15</f>
        <v>Andréanne Pichette</v>
      </c>
      <c r="T13" s="306">
        <f>'Déconte ATHL'!I15</f>
        <v>30</v>
      </c>
      <c r="U13" s="279">
        <f>'Déconte ATHL'!J15</f>
        <v>9</v>
      </c>
      <c r="V13"/>
    </row>
    <row r="14" spans="1:22" ht="15.75" thickBot="1" x14ac:dyDescent="0.3">
      <c r="A14" s="153" t="str">
        <f>'11 ans et -'!B14</f>
        <v>Gabriel Martin</v>
      </c>
      <c r="B14" s="41" t="str">
        <f>'11 ans et -'!H14</f>
        <v/>
      </c>
      <c r="C14" s="150"/>
      <c r="D14" s="153" t="str">
        <f>'11 ans et -'!B45</f>
        <v>Ève-Marie Bell</v>
      </c>
      <c r="E14" s="41">
        <f>'11 ans et -'!H45</f>
        <v>10</v>
      </c>
      <c r="F14" s="149"/>
      <c r="G14" s="153" t="str">
        <f>'11 ans et -'!B77</f>
        <v>Théodore Turgeon</v>
      </c>
      <c r="H14" s="41">
        <f>'11 ans et -'!H77</f>
        <v>10</v>
      </c>
      <c r="I14" s="149"/>
      <c r="J14" s="153" t="str">
        <f>'11 ans et -'!B110</f>
        <v>Katherine Gaulin</v>
      </c>
      <c r="K14" s="41">
        <f>'11 ans et -'!H110</f>
        <v>10</v>
      </c>
      <c r="L14" s="149"/>
      <c r="M14" s="153" t="str">
        <f>'11 ans et -'!B148</f>
        <v>Samya Chakir</v>
      </c>
      <c r="N14" s="41">
        <f>'11 ans et -'!H148</f>
        <v>10</v>
      </c>
      <c r="Q14" s="294" t="str">
        <f>'Déconte ATHL'!B6</f>
        <v>Dam'eauclès</v>
      </c>
      <c r="R14" s="351"/>
      <c r="S14" s="53" t="str">
        <f>'Déconte ATHL'!C6</f>
        <v>Katherine Gaulin</v>
      </c>
      <c r="T14" s="306">
        <f>'Déconte ATHL'!I6</f>
        <v>29</v>
      </c>
      <c r="U14" s="279">
        <f>'Déconte ATHL'!J6</f>
        <v>10</v>
      </c>
      <c r="V14"/>
    </row>
    <row r="15" spans="1:22" ht="15.75" thickBot="1" x14ac:dyDescent="0.3">
      <c r="A15" s="153" t="str">
        <f>'11 ans et -'!B15</f>
        <v>Justin Gauthier</v>
      </c>
      <c r="B15" s="41" t="str">
        <f>'11 ans et -'!H15</f>
        <v/>
      </c>
      <c r="C15" s="150"/>
      <c r="D15" s="153" t="str">
        <f>'11 ans et -'!B50</f>
        <v>Annabelle Rhéaume</v>
      </c>
      <c r="E15" s="41">
        <f>'11 ans et -'!H50</f>
        <v>11</v>
      </c>
      <c r="F15" s="149"/>
      <c r="G15" s="153" t="str">
        <f>'11 ans et -'!B76</f>
        <v>Katherine Gaulin</v>
      </c>
      <c r="H15" s="41">
        <f>'11 ans et -'!H76</f>
        <v>11</v>
      </c>
      <c r="I15" s="149"/>
      <c r="J15" s="153" t="str">
        <f>'11 ans et -'!B113</f>
        <v>Ève-Marie Bell</v>
      </c>
      <c r="K15" s="41">
        <f>'11 ans et -'!H113</f>
        <v>11</v>
      </c>
      <c r="L15" s="149"/>
      <c r="M15" s="153" t="str">
        <f>'11 ans et -'!B147</f>
        <v>Ève-Marie Bell</v>
      </c>
      <c r="N15" s="41">
        <f>'11 ans et -'!H147</f>
        <v>11</v>
      </c>
      <c r="Q15" s="294" t="str">
        <f>'Déconte ATHL'!B9</f>
        <v>30deux</v>
      </c>
      <c r="R15" s="351"/>
      <c r="S15" s="53" t="str">
        <f>'Déconte ATHL'!C9</f>
        <v>Ève-Marie Bell</v>
      </c>
      <c r="T15" s="306">
        <f>'Déconte ATHL'!I9</f>
        <v>27</v>
      </c>
      <c r="U15" s="378">
        <f>'Déconte ATHL'!J9</f>
        <v>11</v>
      </c>
      <c r="V15"/>
    </row>
    <row r="16" spans="1:22" ht="15.75" thickBot="1" x14ac:dyDescent="0.3">
      <c r="A16" s="153" t="str">
        <f>'11 ans et -'!B16</f>
        <v>Annabelle Rhéaume</v>
      </c>
      <c r="B16" s="41" t="str">
        <f>'11 ans et -'!H16</f>
        <v/>
      </c>
      <c r="C16" s="150"/>
      <c r="D16" s="153" t="str">
        <f>'11 ans et -'!B47</f>
        <v>Zoé Martin</v>
      </c>
      <c r="E16" s="41">
        <f>'11 ans et -'!H47</f>
        <v>12</v>
      </c>
      <c r="F16" s="149"/>
      <c r="G16" s="153" t="str">
        <f>'11 ans et -'!B84</f>
        <v>Annabelle Rhéaume</v>
      </c>
      <c r="H16" s="41">
        <f>'11 ans et -'!H84</f>
        <v>12</v>
      </c>
      <c r="I16" s="149"/>
      <c r="J16" s="153" t="str">
        <f>'11 ans et -'!B118</f>
        <v>Annabelle Rhéaume</v>
      </c>
      <c r="K16" s="41">
        <f>'11 ans et -'!H118</f>
        <v>12</v>
      </c>
      <c r="L16" s="149"/>
      <c r="M16" s="153" t="str">
        <f>'11 ans et -'!B144</f>
        <v>Katherine Gaulin</v>
      </c>
      <c r="N16" s="41">
        <f>'11 ans et -'!H144</f>
        <v>12</v>
      </c>
      <c r="Q16" s="294" t="str">
        <f>'Déconte ATHL'!B11</f>
        <v>CSRN</v>
      </c>
      <c r="R16" s="351"/>
      <c r="S16" s="53" t="str">
        <f>'Déconte ATHL'!C11</f>
        <v>Zoé Martin</v>
      </c>
      <c r="T16" s="306">
        <f>'Déconte ATHL'!I11</f>
        <v>25</v>
      </c>
      <c r="U16" s="279">
        <f>'Déconte ATHL'!J11</f>
        <v>12</v>
      </c>
      <c r="V16"/>
    </row>
    <row r="17" spans="1:22" ht="15.75" thickBot="1" x14ac:dyDescent="0.3">
      <c r="A17" s="153" t="str">
        <f>'11 ans et -'!B17</f>
        <v>Andréanne Pichette</v>
      </c>
      <c r="B17" s="41" t="str">
        <f>'11 ans et -'!H17</f>
        <v/>
      </c>
      <c r="C17" s="150"/>
      <c r="D17" s="153" t="str">
        <f>'11 ans et -'!B43</f>
        <v>Théodore Turgeon</v>
      </c>
      <c r="E17" s="41">
        <f>'11 ans et -'!H43</f>
        <v>13</v>
      </c>
      <c r="F17" s="149"/>
      <c r="G17" s="153" t="str">
        <f>'11 ans et -'!B81</f>
        <v>Zoé Martin</v>
      </c>
      <c r="H17" s="41">
        <f>'11 ans et -'!H81</f>
        <v>13</v>
      </c>
      <c r="I17" s="149"/>
      <c r="J17" s="153" t="str">
        <f>'11 ans et -'!B119</f>
        <v>Andréanne Pichette</v>
      </c>
      <c r="K17" s="41">
        <f>'11 ans et -'!H119</f>
        <v>13</v>
      </c>
      <c r="L17" s="149"/>
      <c r="M17" s="153" t="str">
        <f>'11 ans et -'!B152</f>
        <v>Annabelle Rhéaume</v>
      </c>
      <c r="N17" s="41">
        <f>'11 ans et -'!H152</f>
        <v>13</v>
      </c>
      <c r="Q17" s="294" t="str">
        <f>'Déconte ATHL'!B14</f>
        <v>CSRN</v>
      </c>
      <c r="R17" s="351"/>
      <c r="S17" s="53" t="str">
        <f>'Déconte ATHL'!C14</f>
        <v>Annabelle Rhéaume</v>
      </c>
      <c r="T17" s="306">
        <f>'Déconte ATHL'!I14</f>
        <v>20</v>
      </c>
      <c r="U17" s="279">
        <f>'Déconte ATHL'!J14</f>
        <v>13</v>
      </c>
      <c r="V17"/>
    </row>
    <row r="18" spans="1:22" ht="15.75" thickBot="1" x14ac:dyDescent="0.3">
      <c r="A18" s="153" t="str">
        <f>'11 ans et -'!B18</f>
        <v>GabriellePotvin</v>
      </c>
      <c r="B18" s="41" t="str">
        <f>'11 ans et -'!H18</f>
        <v/>
      </c>
      <c r="C18" s="150"/>
      <c r="D18" s="153" t="str">
        <f>'11 ans et -'!B51</f>
        <v>Andréanne Pichette</v>
      </c>
      <c r="E18" s="41">
        <f>'11 ans et -'!H51</f>
        <v>14</v>
      </c>
      <c r="F18" s="149"/>
      <c r="G18" s="153" t="str">
        <f>'11 ans et -'!B82</f>
        <v>Gabriel Martin</v>
      </c>
      <c r="H18" s="41">
        <f>'11 ans et -'!H82</f>
        <v>14</v>
      </c>
      <c r="I18" s="149"/>
      <c r="J18" s="153" t="str">
        <f>'11 ans et -'!B116</f>
        <v>Gabriel Martin</v>
      </c>
      <c r="K18" s="41">
        <f>'11 ans et -'!H116</f>
        <v>14</v>
      </c>
      <c r="L18" s="149"/>
      <c r="M18" s="153" t="str">
        <f>'11 ans et -'!B145</f>
        <v>Théodore Turgeon</v>
      </c>
      <c r="N18" s="41">
        <f>'11 ans et -'!H145</f>
        <v>14</v>
      </c>
      <c r="Q18" s="294" t="str">
        <f>'Déconte ATHL'!B7</f>
        <v>Dam'eauclès</v>
      </c>
      <c r="R18" s="351"/>
      <c r="S18" s="53" t="str">
        <f>'Déconte ATHL'!C7</f>
        <v>Théodore Turgeon</v>
      </c>
      <c r="T18" s="306">
        <f>'Déconte ATHL'!I7</f>
        <v>16</v>
      </c>
      <c r="U18" s="279">
        <f>'Déconte ATHL'!J7</f>
        <v>14</v>
      </c>
      <c r="V18"/>
    </row>
    <row r="19" spans="1:22" ht="15.75" thickBot="1" x14ac:dyDescent="0.3">
      <c r="A19" s="153" t="str">
        <f>'11 ans et -'!B19</f>
        <v>Zacharie Taillefer</v>
      </c>
      <c r="B19" s="41" t="str">
        <f>'11 ans et -'!H19</f>
        <v/>
      </c>
      <c r="C19" s="150"/>
      <c r="D19" s="153">
        <f>'11 ans et -'!B54</f>
        <v>0</v>
      </c>
      <c r="E19" s="41" t="str">
        <f>'11 ans et -'!H54</f>
        <v/>
      </c>
      <c r="F19" s="149"/>
      <c r="G19" s="153">
        <f>'11 ans et -'!B88</f>
        <v>0</v>
      </c>
      <c r="H19" s="41" t="str">
        <f>'11 ans et -'!H88</f>
        <v/>
      </c>
      <c r="I19" s="149"/>
      <c r="J19" s="153" t="str">
        <f>'11 ans et -'!B111</f>
        <v>Théodore Turgeon</v>
      </c>
      <c r="K19" s="41">
        <f>'11 ans et -'!H111</f>
        <v>15</v>
      </c>
      <c r="L19" s="149"/>
      <c r="M19" s="153" t="str">
        <f>'11 ans et -'!B150</f>
        <v>Gabriel Martin</v>
      </c>
      <c r="N19" s="41">
        <f>'11 ans et -'!H150</f>
        <v>15</v>
      </c>
      <c r="Q19" s="294" t="str">
        <f>'Déconte ATHL'!B12</f>
        <v>CSRN</v>
      </c>
      <c r="R19" s="351"/>
      <c r="S19" s="53" t="str">
        <f>'Déconte ATHL'!C12</f>
        <v>Gabriel Martin</v>
      </c>
      <c r="T19" s="306">
        <f>'Déconte ATHL'!I12</f>
        <v>8</v>
      </c>
      <c r="U19" s="279">
        <f>'Déconte ATHL'!J12</f>
        <v>15</v>
      </c>
      <c r="V19"/>
    </row>
    <row r="20" spans="1:22" ht="15.75" thickBot="1" x14ac:dyDescent="0.3">
      <c r="A20" s="153">
        <f>'11 ans et -'!B20</f>
        <v>0</v>
      </c>
      <c r="B20" s="41" t="str">
        <f>'11 ans et -'!H20</f>
        <v/>
      </c>
      <c r="C20" s="150"/>
      <c r="D20" s="153">
        <f>'11 ans et -'!B55</f>
        <v>0</v>
      </c>
      <c r="E20" s="41" t="str">
        <f>'11 ans et -'!H55</f>
        <v/>
      </c>
      <c r="F20" s="149"/>
      <c r="G20" s="153">
        <f>'11 ans et -'!B89</f>
        <v>0</v>
      </c>
      <c r="H20" s="41" t="str">
        <f>'11 ans et -'!H89</f>
        <v/>
      </c>
      <c r="I20" s="149"/>
      <c r="J20" s="153">
        <f>'11 ans et -'!B122</f>
        <v>0</v>
      </c>
      <c r="K20" s="41" t="str">
        <f>'11 ans et -'!H122</f>
        <v/>
      </c>
      <c r="L20" s="149"/>
      <c r="M20" s="153">
        <f>'11 ans et -'!B156</f>
        <v>0</v>
      </c>
      <c r="N20" s="41" t="str">
        <f>'11 ans et -'!H156</f>
        <v/>
      </c>
      <c r="Q20" s="294">
        <f>'Déconte ATHL'!B18</f>
        <v>0</v>
      </c>
      <c r="R20" s="351"/>
      <c r="S20" s="53">
        <f>'Déconte ATHL'!C18</f>
        <v>0</v>
      </c>
      <c r="T20" s="306">
        <f>'Déconte ATHL'!I18</f>
        <v>0</v>
      </c>
      <c r="U20" s="279">
        <f>'Déconte ATHL'!J18</f>
        <v>16</v>
      </c>
      <c r="V20"/>
    </row>
    <row r="21" spans="1:22" ht="15.75" thickBot="1" x14ac:dyDescent="0.3">
      <c r="A21" s="153">
        <f>'11 ans et -'!B21</f>
        <v>0</v>
      </c>
      <c r="B21" s="41" t="str">
        <f>'11 ans et -'!H21</f>
        <v/>
      </c>
      <c r="C21" s="150"/>
      <c r="D21" s="153">
        <f>'11 ans et -'!B56</f>
        <v>0</v>
      </c>
      <c r="E21" s="41" t="str">
        <f>'11 ans et -'!H56</f>
        <v/>
      </c>
      <c r="F21" s="149"/>
      <c r="G21" s="153">
        <f>'11 ans et -'!B90</f>
        <v>0</v>
      </c>
      <c r="H21" s="41" t="str">
        <f>'11 ans et -'!H90</f>
        <v/>
      </c>
      <c r="I21" s="149"/>
      <c r="J21" s="153">
        <f>'11 ans et -'!B123</f>
        <v>0</v>
      </c>
      <c r="K21" s="41" t="str">
        <f>'11 ans et -'!H123</f>
        <v/>
      </c>
      <c r="L21" s="149"/>
      <c r="M21" s="153">
        <f>'11 ans et -'!B157</f>
        <v>0</v>
      </c>
      <c r="N21" s="41" t="str">
        <f>'11 ans et -'!H157</f>
        <v/>
      </c>
      <c r="Q21" s="294">
        <f>'Déconte ATHL'!B19</f>
        <v>0</v>
      </c>
      <c r="R21" s="351"/>
      <c r="S21" s="53">
        <f>'Déconte ATHL'!C19</f>
        <v>0</v>
      </c>
      <c r="T21" s="306">
        <f>'Déconte ATHL'!I19</f>
        <v>0</v>
      </c>
      <c r="U21" s="279">
        <f>'Déconte ATHL'!J19</f>
        <v>16</v>
      </c>
      <c r="V21"/>
    </row>
    <row r="22" spans="1:22" ht="15.75" thickBot="1" x14ac:dyDescent="0.3">
      <c r="A22" s="153">
        <f>'11 ans et -'!B22</f>
        <v>0</v>
      </c>
      <c r="B22" s="41" t="str">
        <f>'11 ans et -'!H22</f>
        <v/>
      </c>
      <c r="C22" s="150"/>
      <c r="D22" s="153">
        <f>'11 ans et -'!B57</f>
        <v>0</v>
      </c>
      <c r="E22" s="41" t="str">
        <f>'11 ans et -'!H57</f>
        <v/>
      </c>
      <c r="F22" s="149"/>
      <c r="G22" s="153">
        <f>'11 ans et -'!B91</f>
        <v>0</v>
      </c>
      <c r="H22" s="41" t="str">
        <f>'11 ans et -'!H91</f>
        <v/>
      </c>
      <c r="I22" s="149"/>
      <c r="J22" s="153">
        <f>'11 ans et -'!B124</f>
        <v>0</v>
      </c>
      <c r="K22" s="41" t="str">
        <f>'11 ans et -'!H124</f>
        <v/>
      </c>
      <c r="L22" s="149"/>
      <c r="M22" s="153">
        <f>'11 ans et -'!B158</f>
        <v>0</v>
      </c>
      <c r="N22" s="41" t="str">
        <f>'11 ans et -'!H158</f>
        <v/>
      </c>
      <c r="Q22" s="353">
        <f>'Déconte ATHL'!B20</f>
        <v>0</v>
      </c>
      <c r="R22" s="351"/>
      <c r="S22" s="53">
        <f>'Déconte ATHL'!C20</f>
        <v>0</v>
      </c>
      <c r="T22" s="306">
        <f>'Déconte ATHL'!I20</f>
        <v>0</v>
      </c>
      <c r="U22" s="279">
        <f>'Déconte ATHL'!J20</f>
        <v>16</v>
      </c>
      <c r="V22"/>
    </row>
    <row r="23" spans="1:22" ht="15.75" thickBot="1" x14ac:dyDescent="0.3">
      <c r="A23" s="153">
        <f>'11 ans et -'!B23</f>
        <v>0</v>
      </c>
      <c r="B23" s="41" t="str">
        <f>'11 ans et -'!H23</f>
        <v/>
      </c>
      <c r="C23" s="150"/>
      <c r="D23" s="153">
        <f>'11 ans et -'!B58</f>
        <v>0</v>
      </c>
      <c r="E23" s="41" t="str">
        <f>'11 ans et -'!H58</f>
        <v/>
      </c>
      <c r="F23" s="149"/>
      <c r="G23" s="153">
        <f>'11 ans et -'!B92</f>
        <v>0</v>
      </c>
      <c r="H23" s="41" t="str">
        <f>'11 ans et -'!H92</f>
        <v/>
      </c>
      <c r="I23" s="149"/>
      <c r="J23" s="153">
        <f>'11 ans et -'!B125</f>
        <v>0</v>
      </c>
      <c r="K23" s="41" t="str">
        <f>'11 ans et -'!H125</f>
        <v/>
      </c>
      <c r="L23" s="149"/>
      <c r="M23" s="153">
        <f>'11 ans et -'!B159</f>
        <v>0</v>
      </c>
      <c r="N23" s="41" t="str">
        <f>'11 ans et -'!H159</f>
        <v/>
      </c>
      <c r="Q23" s="353">
        <f>'Déconte ATHL'!B21</f>
        <v>0</v>
      </c>
      <c r="R23" s="351"/>
      <c r="S23" s="53">
        <f>'Déconte ATHL'!C21</f>
        <v>0</v>
      </c>
      <c r="T23" s="306">
        <f>'Déconte ATHL'!I21</f>
        <v>0</v>
      </c>
      <c r="U23" s="279">
        <f>'Déconte ATHL'!J21</f>
        <v>16</v>
      </c>
      <c r="V23"/>
    </row>
    <row r="24" spans="1:22" ht="15.75" thickBot="1" x14ac:dyDescent="0.3">
      <c r="A24" s="153">
        <f>'11 ans et -'!B24</f>
        <v>0</v>
      </c>
      <c r="B24" s="41" t="str">
        <f>'11 ans et -'!H24</f>
        <v/>
      </c>
      <c r="C24" s="150"/>
      <c r="D24" s="153">
        <f>'11 ans et -'!B59</f>
        <v>0</v>
      </c>
      <c r="E24" s="41" t="str">
        <f>'11 ans et -'!H59</f>
        <v/>
      </c>
      <c r="F24" s="149"/>
      <c r="G24" s="153">
        <f>'11 ans et -'!B93</f>
        <v>0</v>
      </c>
      <c r="H24" s="41" t="str">
        <f>'11 ans et -'!H93</f>
        <v/>
      </c>
      <c r="I24" s="149"/>
      <c r="J24" s="153">
        <f>'11 ans et -'!B126</f>
        <v>0</v>
      </c>
      <c r="K24" s="41" t="str">
        <f>'11 ans et -'!H126</f>
        <v/>
      </c>
      <c r="L24" s="149"/>
      <c r="M24" s="153">
        <f>'11 ans et -'!B160</f>
        <v>0</v>
      </c>
      <c r="N24" s="41" t="str">
        <f>'11 ans et -'!H160</f>
        <v/>
      </c>
      <c r="Q24" s="353">
        <f>'Déconte ATHL'!B22</f>
        <v>0</v>
      </c>
      <c r="R24" s="351"/>
      <c r="S24" s="53">
        <f>'Déconte ATHL'!C22</f>
        <v>0</v>
      </c>
      <c r="T24" s="306">
        <f>'Déconte ATHL'!I22</f>
        <v>0</v>
      </c>
      <c r="U24" s="279">
        <f>'Déconte ATHL'!J22</f>
        <v>16</v>
      </c>
      <c r="V24"/>
    </row>
    <row r="25" spans="1:22" ht="15.75" thickBot="1" x14ac:dyDescent="0.3">
      <c r="A25" s="153">
        <f>'11 ans et -'!B25</f>
        <v>0</v>
      </c>
      <c r="B25" s="41" t="str">
        <f>'11 ans et -'!H25</f>
        <v/>
      </c>
      <c r="C25" s="150"/>
      <c r="D25" s="153">
        <f>'11 ans et -'!B60</f>
        <v>0</v>
      </c>
      <c r="E25" s="41" t="str">
        <f>'11 ans et -'!H60</f>
        <v/>
      </c>
      <c r="F25" s="149"/>
      <c r="G25" s="153">
        <f>'11 ans et -'!B94</f>
        <v>0</v>
      </c>
      <c r="H25" s="41" t="str">
        <f>'11 ans et -'!H94</f>
        <v/>
      </c>
      <c r="I25" s="149"/>
      <c r="J25" s="153">
        <f>'11 ans et -'!B127</f>
        <v>0</v>
      </c>
      <c r="K25" s="41" t="str">
        <f>'11 ans et -'!H127</f>
        <v/>
      </c>
      <c r="L25" s="149"/>
      <c r="M25" s="153">
        <f>'11 ans et -'!B161</f>
        <v>0</v>
      </c>
      <c r="N25" s="41" t="str">
        <f>'11 ans et -'!H161</f>
        <v/>
      </c>
      <c r="Q25" s="353">
        <f>'Déconte ATHL'!B23</f>
        <v>0</v>
      </c>
      <c r="R25" s="351"/>
      <c r="S25" s="53">
        <f>'Déconte ATHL'!C23</f>
        <v>0</v>
      </c>
      <c r="T25" s="306">
        <f>'Déconte ATHL'!I23</f>
        <v>0</v>
      </c>
      <c r="U25" s="279">
        <f>'Déconte ATHL'!J23</f>
        <v>16</v>
      </c>
      <c r="V25"/>
    </row>
    <row r="26" spans="1:22" ht="15.75" thickBot="1" x14ac:dyDescent="0.3">
      <c r="A26" s="153">
        <f>'11 ans et -'!B26</f>
        <v>0</v>
      </c>
      <c r="B26" s="41" t="str">
        <f>'11 ans et -'!H26</f>
        <v/>
      </c>
      <c r="C26" s="150"/>
      <c r="D26" s="153">
        <f>'11 ans et -'!B61</f>
        <v>0</v>
      </c>
      <c r="E26" s="41" t="str">
        <f>'11 ans et -'!H61</f>
        <v/>
      </c>
      <c r="F26" s="149"/>
      <c r="G26" s="153">
        <f>'11 ans et -'!B95</f>
        <v>0</v>
      </c>
      <c r="H26" s="41" t="str">
        <f>'11 ans et -'!H95</f>
        <v/>
      </c>
      <c r="I26" s="149"/>
      <c r="J26" s="153">
        <f>'11 ans et -'!B128</f>
        <v>0</v>
      </c>
      <c r="K26" s="41" t="str">
        <f>'11 ans et -'!H128</f>
        <v/>
      </c>
      <c r="L26" s="149"/>
      <c r="M26" s="153">
        <f>'11 ans et -'!B162</f>
        <v>0</v>
      </c>
      <c r="N26" s="41" t="str">
        <f>'11 ans et -'!H162</f>
        <v/>
      </c>
      <c r="Q26" s="353">
        <f>'Déconte ATHL'!B24</f>
        <v>0</v>
      </c>
      <c r="R26" s="351"/>
      <c r="S26" s="53">
        <f>'Déconte ATHL'!C24</f>
        <v>0</v>
      </c>
      <c r="T26" s="306">
        <f>'Déconte ATHL'!I24</f>
        <v>0</v>
      </c>
      <c r="U26" s="279">
        <f>'Déconte ATHL'!J24</f>
        <v>16</v>
      </c>
      <c r="V26"/>
    </row>
    <row r="27" spans="1:22" ht="15.75" thickBot="1" x14ac:dyDescent="0.3">
      <c r="A27" s="153">
        <f>'11 ans et -'!B27</f>
        <v>0</v>
      </c>
      <c r="B27" s="41" t="str">
        <f>'11 ans et -'!H27</f>
        <v/>
      </c>
      <c r="C27" s="150"/>
      <c r="D27" s="153">
        <f>'11 ans et -'!B62</f>
        <v>0</v>
      </c>
      <c r="E27" s="41" t="str">
        <f>'11 ans et -'!H62</f>
        <v/>
      </c>
      <c r="F27" s="149"/>
      <c r="G27" s="153">
        <f>'11 ans et -'!B96</f>
        <v>0</v>
      </c>
      <c r="H27" s="41" t="str">
        <f>'11 ans et -'!H96</f>
        <v/>
      </c>
      <c r="I27" s="149"/>
      <c r="J27" s="153">
        <f>'11 ans et -'!B129</f>
        <v>0</v>
      </c>
      <c r="K27" s="41" t="str">
        <f>'11 ans et -'!H129</f>
        <v/>
      </c>
      <c r="L27" s="149"/>
      <c r="M27" s="153">
        <f>'11 ans et -'!B163</f>
        <v>0</v>
      </c>
      <c r="N27" s="41" t="str">
        <f>'11 ans et -'!H163</f>
        <v/>
      </c>
      <c r="Q27" s="353">
        <f>'Déconte ATHL'!B25</f>
        <v>0</v>
      </c>
      <c r="R27" s="351"/>
      <c r="S27" s="53">
        <f>'Déconte ATHL'!C25</f>
        <v>0</v>
      </c>
      <c r="T27" s="306">
        <f>'Déconte ATHL'!I25</f>
        <v>0</v>
      </c>
      <c r="U27" s="279">
        <f>'Déconte ATHL'!J25</f>
        <v>16</v>
      </c>
      <c r="V27"/>
    </row>
    <row r="28" spans="1:22" ht="15.75" thickBot="1" x14ac:dyDescent="0.3">
      <c r="A28" s="153">
        <f>'11 ans et -'!B28</f>
        <v>0</v>
      </c>
      <c r="B28" s="41" t="str">
        <f>'11 ans et -'!H28</f>
        <v/>
      </c>
      <c r="C28" s="150"/>
      <c r="D28" s="153">
        <f>'11 ans et -'!B63</f>
        <v>0</v>
      </c>
      <c r="E28" s="41" t="str">
        <f>'11 ans et -'!H63</f>
        <v/>
      </c>
      <c r="F28" s="149"/>
      <c r="G28" s="153">
        <f>'11 ans et -'!B97</f>
        <v>0</v>
      </c>
      <c r="H28" s="41" t="str">
        <f>'11 ans et -'!H97</f>
        <v/>
      </c>
      <c r="I28" s="149"/>
      <c r="J28" s="153">
        <f>'11 ans et -'!B130</f>
        <v>0</v>
      </c>
      <c r="K28" s="41" t="str">
        <f>'11 ans et -'!H130</f>
        <v/>
      </c>
      <c r="L28" s="149"/>
      <c r="M28" s="153">
        <f>'11 ans et -'!B164</f>
        <v>0</v>
      </c>
      <c r="N28" s="41" t="str">
        <f>'11 ans et -'!H164</f>
        <v/>
      </c>
      <c r="Q28" s="353">
        <f>'Déconte ATHL'!B26</f>
        <v>0</v>
      </c>
      <c r="R28" s="351"/>
      <c r="S28" s="53">
        <f>'Déconte ATHL'!C26</f>
        <v>0</v>
      </c>
      <c r="T28" s="306">
        <f>'Déconte ATHL'!I26</f>
        <v>0</v>
      </c>
      <c r="U28" s="279">
        <f>'Déconte ATHL'!J26</f>
        <v>16</v>
      </c>
      <c r="V28"/>
    </row>
    <row r="29" spans="1:22" ht="15.75" thickBot="1" x14ac:dyDescent="0.3">
      <c r="A29" s="153">
        <f>'11 ans et -'!B29</f>
        <v>0</v>
      </c>
      <c r="B29" s="41" t="str">
        <f>'11 ans et -'!H29</f>
        <v/>
      </c>
      <c r="C29" s="150"/>
      <c r="D29" s="153">
        <f>'11 ans et -'!B64</f>
        <v>0</v>
      </c>
      <c r="E29" s="41" t="str">
        <f>'11 ans et -'!H64</f>
        <v/>
      </c>
      <c r="F29" s="149"/>
      <c r="G29" s="153">
        <f>'11 ans et -'!B98</f>
        <v>0</v>
      </c>
      <c r="H29" s="41" t="str">
        <f>'11 ans et -'!H98</f>
        <v/>
      </c>
      <c r="I29" s="149"/>
      <c r="J29" s="153">
        <f>'11 ans et -'!B131</f>
        <v>0</v>
      </c>
      <c r="K29" s="41" t="str">
        <f>'11 ans et -'!H131</f>
        <v/>
      </c>
      <c r="L29" s="149"/>
      <c r="M29" s="153">
        <f>'11 ans et -'!B165</f>
        <v>0</v>
      </c>
      <c r="N29" s="41" t="str">
        <f>'11 ans et -'!H165</f>
        <v/>
      </c>
      <c r="Q29" s="353">
        <f>'Déconte ATHL'!B27</f>
        <v>0</v>
      </c>
      <c r="R29" s="351"/>
      <c r="S29" s="53">
        <f>'Déconte ATHL'!C27</f>
        <v>0</v>
      </c>
      <c r="T29" s="306">
        <f>'Déconte ATHL'!I27</f>
        <v>0</v>
      </c>
      <c r="U29" s="279">
        <f>'Déconte ATHL'!J27</f>
        <v>16</v>
      </c>
      <c r="V29"/>
    </row>
    <row r="30" spans="1:22" ht="15.75" thickBot="1" x14ac:dyDescent="0.3">
      <c r="A30" s="153">
        <f>'11 ans et -'!B30</f>
        <v>0</v>
      </c>
      <c r="B30" s="41" t="str">
        <f>'11 ans et -'!H30</f>
        <v/>
      </c>
      <c r="C30" s="150"/>
      <c r="D30" s="153">
        <f>'11 ans et -'!B65</f>
        <v>0</v>
      </c>
      <c r="E30" s="41" t="str">
        <f>'11 ans et -'!H65</f>
        <v/>
      </c>
      <c r="F30" s="149"/>
      <c r="G30" s="153">
        <f>'11 ans et -'!B99</f>
        <v>0</v>
      </c>
      <c r="H30" s="41" t="str">
        <f>'11 ans et -'!H99</f>
        <v/>
      </c>
      <c r="I30" s="149"/>
      <c r="J30" s="153">
        <f>'11 ans et -'!B132</f>
        <v>0</v>
      </c>
      <c r="K30" s="41" t="str">
        <f>'11 ans et -'!H132</f>
        <v/>
      </c>
      <c r="L30" s="149"/>
      <c r="M30" s="153">
        <f>'11 ans et -'!B166</f>
        <v>0</v>
      </c>
      <c r="N30" s="41" t="str">
        <f>'11 ans et -'!H166</f>
        <v/>
      </c>
      <c r="Q30" s="353">
        <f>'Déconte ATHL'!B28</f>
        <v>0</v>
      </c>
      <c r="R30" s="351"/>
      <c r="S30" s="53">
        <f>'Déconte ATHL'!C28</f>
        <v>0</v>
      </c>
      <c r="T30" s="306">
        <f>'Déconte ATHL'!I28</f>
        <v>0</v>
      </c>
      <c r="U30" s="279">
        <f>'Déconte ATHL'!J28</f>
        <v>16</v>
      </c>
      <c r="V30"/>
    </row>
    <row r="31" spans="1:22" ht="15.75" thickBot="1" x14ac:dyDescent="0.3">
      <c r="A31" s="153">
        <f>'11 ans et -'!B31</f>
        <v>0</v>
      </c>
      <c r="B31" s="41" t="str">
        <f>'11 ans et -'!H31</f>
        <v/>
      </c>
      <c r="C31" s="150"/>
      <c r="D31" s="153">
        <f>'11 ans et -'!B66</f>
        <v>0</v>
      </c>
      <c r="E31" s="41" t="str">
        <f>'11 ans et -'!H66</f>
        <v/>
      </c>
      <c r="F31" s="149"/>
      <c r="G31" s="153">
        <f>'11 ans et -'!B100</f>
        <v>0</v>
      </c>
      <c r="H31" s="41" t="str">
        <f>'11 ans et -'!H100</f>
        <v/>
      </c>
      <c r="I31" s="149"/>
      <c r="J31" s="153">
        <f>'11 ans et -'!B133</f>
        <v>0</v>
      </c>
      <c r="K31" s="41" t="str">
        <f>'11 ans et -'!H133</f>
        <v/>
      </c>
      <c r="L31" s="149"/>
      <c r="M31" s="153">
        <f>'11 ans et -'!B167</f>
        <v>0</v>
      </c>
      <c r="N31" s="41" t="str">
        <f>'11 ans et -'!H167</f>
        <v/>
      </c>
      <c r="Q31" s="353">
        <f>'Déconte ATHL'!B29</f>
        <v>0</v>
      </c>
      <c r="R31" s="351"/>
      <c r="S31" s="53">
        <f>'Déconte ATHL'!C29</f>
        <v>0</v>
      </c>
      <c r="T31" s="306">
        <f>'Déconte ATHL'!I29</f>
        <v>0</v>
      </c>
      <c r="U31" s="279">
        <f>'Déconte ATHL'!J29</f>
        <v>16</v>
      </c>
      <c r="V31"/>
    </row>
    <row r="32" spans="1:22" ht="15.75" thickBot="1" x14ac:dyDescent="0.3">
      <c r="A32" s="153">
        <f>'11 ans et -'!B32</f>
        <v>0</v>
      </c>
      <c r="B32" s="41" t="str">
        <f>'11 ans et -'!H32</f>
        <v/>
      </c>
      <c r="C32" s="150"/>
      <c r="D32" s="153">
        <f>'11 ans et -'!B67</f>
        <v>0</v>
      </c>
      <c r="E32" s="41" t="str">
        <f>'11 ans et -'!H67</f>
        <v/>
      </c>
      <c r="F32" s="149"/>
      <c r="G32" s="153">
        <f>'11 ans et -'!B101</f>
        <v>0</v>
      </c>
      <c r="H32" s="41" t="str">
        <f>'11 ans et -'!H101</f>
        <v/>
      </c>
      <c r="I32" s="149"/>
      <c r="J32" s="153">
        <f>'11 ans et -'!B134</f>
        <v>0</v>
      </c>
      <c r="K32" s="41" t="str">
        <f>'11 ans et -'!H134</f>
        <v/>
      </c>
      <c r="L32" s="149"/>
      <c r="M32" s="153">
        <f>'11 ans et -'!B168</f>
        <v>0</v>
      </c>
      <c r="N32" s="41" t="str">
        <f>'11 ans et -'!H168</f>
        <v/>
      </c>
      <c r="Q32" s="353">
        <f>'Déconte ATHL'!B30</f>
        <v>0</v>
      </c>
      <c r="R32" s="351"/>
      <c r="S32" s="53">
        <f>'Déconte ATHL'!C30</f>
        <v>0</v>
      </c>
      <c r="T32" s="306">
        <f>'Déconte ATHL'!I30</f>
        <v>0</v>
      </c>
      <c r="U32" s="279">
        <f>'Déconte ATHL'!J30</f>
        <v>16</v>
      </c>
      <c r="V32"/>
    </row>
    <row r="33" spans="1:27" ht="15.75" thickBot="1" x14ac:dyDescent="0.3">
      <c r="A33" s="153">
        <f>'11 ans et -'!B33</f>
        <v>0</v>
      </c>
      <c r="B33" s="41" t="str">
        <f>'11 ans et -'!H33</f>
        <v/>
      </c>
      <c r="C33" s="150"/>
      <c r="D33" s="153">
        <f>'11 ans et -'!B68</f>
        <v>0</v>
      </c>
      <c r="E33" s="41" t="str">
        <f>'11 ans et -'!H68</f>
        <v/>
      </c>
      <c r="F33" s="149"/>
      <c r="G33" s="153">
        <f>'11 ans et -'!B102</f>
        <v>0</v>
      </c>
      <c r="H33" s="41" t="str">
        <f>'11 ans et -'!H102</f>
        <v/>
      </c>
      <c r="I33" s="149"/>
      <c r="J33" s="153">
        <f>'11 ans et -'!B135</f>
        <v>0</v>
      </c>
      <c r="K33" s="41" t="str">
        <f>'11 ans et -'!H135</f>
        <v/>
      </c>
      <c r="L33" s="149"/>
      <c r="M33" s="153">
        <f>'11 ans et -'!B169</f>
        <v>0</v>
      </c>
      <c r="N33" s="41" t="str">
        <f>'11 ans et -'!H169</f>
        <v/>
      </c>
      <c r="Q33" s="353">
        <f>'Déconte ATHL'!B31</f>
        <v>0</v>
      </c>
      <c r="R33" s="351"/>
      <c r="S33" s="53">
        <f>'Déconte ATHL'!C31</f>
        <v>0</v>
      </c>
      <c r="T33" s="306">
        <f>'Déconte ATHL'!I31</f>
        <v>0</v>
      </c>
      <c r="U33" s="279">
        <f>'Déconte ATHL'!J31</f>
        <v>16</v>
      </c>
      <c r="V33"/>
    </row>
    <row r="34" spans="1:27" s="147" customFormat="1" ht="15.75" thickBot="1" x14ac:dyDescent="0.3">
      <c r="A34" s="154">
        <f>'11 ans et -'!B34</f>
        <v>0</v>
      </c>
      <c r="B34" s="42" t="str">
        <f>'11 ans et -'!H34</f>
        <v/>
      </c>
      <c r="C34" s="151"/>
      <c r="D34" s="154" t="str">
        <f>'11 ans et -'!B48</f>
        <v>Gabriel Martin</v>
      </c>
      <c r="E34" s="42" t="str">
        <f>'11 ans et -'!H48</f>
        <v>DQ</v>
      </c>
      <c r="F34" s="149"/>
      <c r="G34" s="154" t="str">
        <f>'11 ans et -'!B83</f>
        <v>Justin Gauthier</v>
      </c>
      <c r="H34" s="42" t="str">
        <f>'11 ans et -'!H83</f>
        <v>DQ</v>
      </c>
      <c r="I34" s="149"/>
      <c r="J34" s="154">
        <f>'11 ans et -'!B136</f>
        <v>0</v>
      </c>
      <c r="K34" s="42" t="str">
        <f>'11 ans et -'!H136</f>
        <v/>
      </c>
      <c r="L34" s="149"/>
      <c r="M34" s="154">
        <f>'11 ans et -'!B170</f>
        <v>0</v>
      </c>
      <c r="N34" s="42" t="str">
        <f>'11 ans et -'!H170</f>
        <v/>
      </c>
      <c r="P34" s="159"/>
      <c r="Q34" s="354">
        <f>'Déconte ATHL'!B32</f>
        <v>0</v>
      </c>
      <c r="R34" s="352"/>
      <c r="S34" s="54">
        <f>'Déconte ATHL'!C32</f>
        <v>0</v>
      </c>
      <c r="T34" s="307">
        <f>'Déconte ATHL'!I32</f>
        <v>0</v>
      </c>
      <c r="U34" s="280">
        <f>'Déconte ATHL'!J32</f>
        <v>16</v>
      </c>
    </row>
    <row r="35" spans="1:27" ht="15.75" thickBot="1" x14ac:dyDescent="0.3"/>
    <row r="36" spans="1:27" s="35" customFormat="1" ht="21.75" thickBot="1" x14ac:dyDescent="0.3">
      <c r="A36" s="388" t="s">
        <v>52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89"/>
      <c r="W36" s="404" t="s">
        <v>162</v>
      </c>
      <c r="X36" s="405"/>
      <c r="Y36" s="405"/>
      <c r="Z36" s="405"/>
      <c r="AA36" s="406"/>
    </row>
    <row r="37" spans="1:27" s="35" customFormat="1" ht="15.75" thickBot="1" x14ac:dyDescent="0.3">
      <c r="A37" s="392" t="s">
        <v>44</v>
      </c>
      <c r="B37" s="392"/>
      <c r="C37" s="143"/>
      <c r="D37" s="392" t="s">
        <v>45</v>
      </c>
      <c r="E37" s="392"/>
      <c r="F37" s="143"/>
      <c r="G37" s="392" t="s">
        <v>46</v>
      </c>
      <c r="H37" s="392"/>
      <c r="I37" s="143"/>
      <c r="J37" s="392" t="s">
        <v>47</v>
      </c>
      <c r="K37" s="392"/>
      <c r="L37" s="143"/>
      <c r="M37" s="392" t="s">
        <v>48</v>
      </c>
      <c r="N37" s="392"/>
      <c r="O37" s="143"/>
      <c r="P37" s="392" t="s">
        <v>49</v>
      </c>
      <c r="Q37" s="392"/>
      <c r="R37" s="143"/>
      <c r="S37" s="392" t="s">
        <v>50</v>
      </c>
      <c r="T37" s="392"/>
      <c r="W37" s="407" t="s">
        <v>170</v>
      </c>
      <c r="X37" s="408"/>
      <c r="Y37" s="408"/>
      <c r="Z37" s="408"/>
      <c r="AA37" s="409"/>
    </row>
    <row r="38" spans="1:27" s="35" customFormat="1" ht="15.75" thickBot="1" x14ac:dyDescent="0.3">
      <c r="A38" s="156" t="s">
        <v>11</v>
      </c>
      <c r="B38" s="118" t="s">
        <v>15</v>
      </c>
      <c r="C38" s="143"/>
      <c r="D38" s="156" t="s">
        <v>11</v>
      </c>
      <c r="E38" s="118" t="s">
        <v>15</v>
      </c>
      <c r="F38" s="143"/>
      <c r="G38" s="156" t="s">
        <v>11</v>
      </c>
      <c r="H38" s="118" t="s">
        <v>15</v>
      </c>
      <c r="I38" s="143"/>
      <c r="J38" s="156" t="s">
        <v>11</v>
      </c>
      <c r="K38" s="118" t="s">
        <v>15</v>
      </c>
      <c r="L38" s="143"/>
      <c r="M38" s="156" t="s">
        <v>11</v>
      </c>
      <c r="N38" s="118" t="s">
        <v>15</v>
      </c>
      <c r="O38" s="143"/>
      <c r="P38" s="156" t="s">
        <v>11</v>
      </c>
      <c r="Q38" s="118" t="s">
        <v>15</v>
      </c>
      <c r="R38" s="143"/>
      <c r="S38" s="156" t="s">
        <v>11</v>
      </c>
      <c r="T38" s="118" t="s">
        <v>15</v>
      </c>
      <c r="W38" s="349" t="s">
        <v>10</v>
      </c>
      <c r="X38" s="350"/>
      <c r="Y38" s="347" t="s">
        <v>11</v>
      </c>
      <c r="Z38" s="348" t="s">
        <v>16</v>
      </c>
      <c r="AA38" s="348" t="s">
        <v>15</v>
      </c>
    </row>
    <row r="39" spans="1:27" x14ac:dyDescent="0.25">
      <c r="A39" s="152" t="str">
        <f>'12 - 13 ans'!B17</f>
        <v>Léony Gobeil</v>
      </c>
      <c r="B39" s="15" t="str">
        <f>'12 - 13 ans'!H17</f>
        <v/>
      </c>
      <c r="C39" s="16"/>
      <c r="D39" s="358" t="str">
        <f>'12 - 13 ans'!B40</f>
        <v>Ariane St-Denis</v>
      </c>
      <c r="E39" s="15">
        <f>'12 - 13 ans'!H40</f>
        <v>1</v>
      </c>
      <c r="F39" s="16"/>
      <c r="G39" s="358" t="str">
        <f>'12 - 13 ans'!B78</f>
        <v>Thomas Martin</v>
      </c>
      <c r="H39" s="15">
        <f>'12 - 13 ans'!H78</f>
        <v>1</v>
      </c>
      <c r="I39" s="16"/>
      <c r="J39" s="358" t="str">
        <f>'12 - 13 ans'!B112</f>
        <v>Thomas Martin</v>
      </c>
      <c r="K39" s="15">
        <f>'12 - 13 ans'!H112</f>
        <v>1</v>
      </c>
      <c r="L39" s="16"/>
      <c r="M39" s="358" t="str">
        <f>'12 - 13 ans'!B146</f>
        <v>Thomas Martin</v>
      </c>
      <c r="N39" s="15">
        <f>'12 - 13 ans'!H146</f>
        <v>1</v>
      </c>
      <c r="O39" s="16"/>
      <c r="P39" s="358" t="str">
        <f>'12 - 13 ans'!B176</f>
        <v>Ariane St-Denis</v>
      </c>
      <c r="Q39" s="15">
        <f>'12 - 13 ans'!H176</f>
        <v>1</v>
      </c>
      <c r="R39" s="16"/>
      <c r="S39" s="358" t="str">
        <f>'12 - 13 ans'!B209</f>
        <v>Sybel Roy</v>
      </c>
      <c r="T39" s="40" t="str">
        <f>'12 - 13 ans'!H209</f>
        <v/>
      </c>
      <c r="V39"/>
      <c r="W39" s="292" t="str">
        <f>'Déconte ATHL'!B38</f>
        <v>CSRN</v>
      </c>
      <c r="X39" s="355"/>
      <c r="Y39" s="298" t="str">
        <f>'Déconte ATHL'!C38</f>
        <v>Thomas Martin</v>
      </c>
      <c r="Z39" s="308">
        <f>'Déconte ATHL'!R38</f>
        <v>96</v>
      </c>
      <c r="AA39" s="89">
        <f>'Déconte ATHL'!S38</f>
        <v>1</v>
      </c>
    </row>
    <row r="40" spans="1:27" x14ac:dyDescent="0.25">
      <c r="A40" s="153" t="str">
        <f>'12 - 13 ans'!B16</f>
        <v>Joelle Gauthier-Drapeau</v>
      </c>
      <c r="B40" s="275" t="str">
        <f>'12 - 13 ans'!H16</f>
        <v/>
      </c>
      <c r="C40" s="12"/>
      <c r="D40" s="359" t="str">
        <f>'12 - 13 ans'!B44</f>
        <v>Thomas Martin</v>
      </c>
      <c r="E40" s="275">
        <f>'12 - 13 ans'!H44</f>
        <v>2</v>
      </c>
      <c r="F40" s="12"/>
      <c r="G40" s="359" t="str">
        <f>'12 - 13 ans'!B76</f>
        <v>Malory Boisclair</v>
      </c>
      <c r="H40" s="275">
        <f>'12 - 13 ans'!H76</f>
        <v>2</v>
      </c>
      <c r="I40" s="12"/>
      <c r="J40" s="359" t="str">
        <f>'12 - 13 ans'!B110</f>
        <v>Malory Boisclair</v>
      </c>
      <c r="K40" s="275">
        <f>'12 - 13 ans'!H110</f>
        <v>2</v>
      </c>
      <c r="L40" s="12"/>
      <c r="M40" s="359" t="str">
        <f>'12 - 13 ans'!B144</f>
        <v>Malory Boisclair</v>
      </c>
      <c r="N40" s="275">
        <f>'12 - 13 ans'!H144</f>
        <v>2</v>
      </c>
      <c r="O40" s="12"/>
      <c r="P40" s="359" t="str">
        <f>'12 - 13 ans'!B180</f>
        <v>Thomas Martin</v>
      </c>
      <c r="Q40" s="275">
        <f>'12 - 13 ans'!H180</f>
        <v>2</v>
      </c>
      <c r="R40" s="12"/>
      <c r="S40" s="359" t="str">
        <f>'12 - 13 ans'!B210</f>
        <v>Ariane St-Denis</v>
      </c>
      <c r="T40" s="41" t="str">
        <f>'12 - 13 ans'!H210</f>
        <v/>
      </c>
      <c r="V40"/>
      <c r="W40" s="294" t="str">
        <f>'Déconte ATHL'!B34</f>
        <v>CAEM</v>
      </c>
      <c r="X40" s="351"/>
      <c r="Y40" s="299" t="str">
        <f>'Déconte ATHL'!C34</f>
        <v>Ariane St-Denis</v>
      </c>
      <c r="Z40" s="306">
        <f>'Déconte ATHL'!R34</f>
        <v>81</v>
      </c>
      <c r="AA40" s="279">
        <f>'Déconte ATHL'!S34</f>
        <v>2</v>
      </c>
    </row>
    <row r="41" spans="1:27" x14ac:dyDescent="0.25">
      <c r="A41" s="153" t="str">
        <f>'12 - 13 ans'!B15</f>
        <v>Marianne Caplette</v>
      </c>
      <c r="B41" s="275" t="str">
        <f>'12 - 13 ans'!H15</f>
        <v/>
      </c>
      <c r="C41" s="12"/>
      <c r="D41" s="359" t="str">
        <f>'12 - 13 ans'!B43</f>
        <v>Ariane Trudel</v>
      </c>
      <c r="E41" s="275">
        <f>'12 - 13 ans'!H43</f>
        <v>3</v>
      </c>
      <c r="F41" s="12"/>
      <c r="G41" s="359" t="str">
        <f>'12 - 13 ans'!B85</f>
        <v>Léony Gobeil</v>
      </c>
      <c r="H41" s="275">
        <f>'12 - 13 ans'!H85</f>
        <v>3</v>
      </c>
      <c r="I41" s="12"/>
      <c r="J41" s="359" t="str">
        <f>'12 - 13 ans'!B111</f>
        <v>Ariane Trudel</v>
      </c>
      <c r="K41" s="275">
        <f>'12 - 13 ans'!H111</f>
        <v>3</v>
      </c>
      <c r="L41" s="12"/>
      <c r="M41" s="359" t="str">
        <f>'12 - 13 ans'!B153</f>
        <v>Léony Gobeil</v>
      </c>
      <c r="N41" s="275">
        <f>'12 - 13 ans'!H153</f>
        <v>3</v>
      </c>
      <c r="O41" s="12"/>
      <c r="P41" s="359" t="str">
        <f>'12 - 13 ans'!B179</f>
        <v>Ariane Trudel</v>
      </c>
      <c r="Q41" s="275">
        <f>'12 - 13 ans'!H179</f>
        <v>3</v>
      </c>
      <c r="R41" s="12"/>
      <c r="S41" s="359" t="str">
        <f>'12 - 13 ans'!B211</f>
        <v>Émile Turgeon</v>
      </c>
      <c r="T41" s="41" t="str">
        <f>'12 - 13 ans'!H211</f>
        <v/>
      </c>
      <c r="V41"/>
      <c r="W41" s="294" t="str">
        <f>'Déconte ATHL'!B37</f>
        <v>30deux</v>
      </c>
      <c r="X41" s="351"/>
      <c r="Y41" s="299" t="str">
        <f>'Déconte ATHL'!C37</f>
        <v>Ariane Trudel</v>
      </c>
      <c r="Z41" s="306">
        <f>'Déconte ATHL'!R37</f>
        <v>75</v>
      </c>
      <c r="AA41" s="279">
        <f>'Déconte ATHL'!S37</f>
        <v>3</v>
      </c>
    </row>
    <row r="42" spans="1:27" x14ac:dyDescent="0.25">
      <c r="A42" s="153" t="str">
        <f>'12 - 13 ans'!B14</f>
        <v>Justin Pichette</v>
      </c>
      <c r="B42" s="275" t="str">
        <f>'12 - 13 ans'!H14</f>
        <v/>
      </c>
      <c r="C42" s="12"/>
      <c r="D42" s="359" t="str">
        <f>'12 - 13 ans'!B51</f>
        <v>Léony Gobeil</v>
      </c>
      <c r="E42" s="275">
        <f>'12 - 13 ans'!H51</f>
        <v>4</v>
      </c>
      <c r="F42" s="12"/>
      <c r="G42" s="359" t="str">
        <f>'12 - 13 ans'!B74</f>
        <v>Ariane St-Denis</v>
      </c>
      <c r="H42" s="275">
        <f>'12 - 13 ans'!H74</f>
        <v>4</v>
      </c>
      <c r="I42" s="12"/>
      <c r="J42" s="359" t="str">
        <f>'12 - 13 ans'!B108</f>
        <v>Ariane St-Denis</v>
      </c>
      <c r="K42" s="275">
        <f>'12 - 13 ans'!H108</f>
        <v>4</v>
      </c>
      <c r="L42" s="12"/>
      <c r="M42" s="359" t="str">
        <f>'12 - 13 ans'!B145</f>
        <v>Ariane Trudel</v>
      </c>
      <c r="N42" s="275">
        <f>'12 - 13 ans'!H145</f>
        <v>4</v>
      </c>
      <c r="O42" s="12"/>
      <c r="P42" s="359" t="str">
        <f>'12 - 13 ans'!B187</f>
        <v>Léony Gobeil</v>
      </c>
      <c r="Q42" s="275">
        <f>'12 - 13 ans'!H187</f>
        <v>4</v>
      </c>
      <c r="R42" s="12"/>
      <c r="S42" s="359" t="str">
        <f>'12 - 13 ans'!B212</f>
        <v>Malory Boisclair</v>
      </c>
      <c r="T42" s="41" t="str">
        <f>'12 - 13 ans'!H212</f>
        <v/>
      </c>
      <c r="V42"/>
      <c r="W42" s="294" t="str">
        <f>'Déconte ATHL'!B45</f>
        <v>Narval</v>
      </c>
      <c r="X42" s="351"/>
      <c r="Y42" s="299" t="str">
        <f>'Déconte ATHL'!C45</f>
        <v>Léony Gobeil</v>
      </c>
      <c r="Z42" s="306">
        <f>'Déconte ATHL'!R45</f>
        <v>73</v>
      </c>
      <c r="AA42" s="279">
        <f>'Déconte ATHL'!S45</f>
        <v>4</v>
      </c>
    </row>
    <row r="43" spans="1:27" x14ac:dyDescent="0.25">
      <c r="A43" s="153" t="str">
        <f>'12 - 13 ans'!B13</f>
        <v>Justin Gauthier</v>
      </c>
      <c r="B43" s="275" t="str">
        <f>'12 - 13 ans'!H13</f>
        <v/>
      </c>
      <c r="C43" s="12"/>
      <c r="D43" s="359" t="str">
        <f>'12 - 13 ans'!B42</f>
        <v>Malory Boisclair</v>
      </c>
      <c r="E43" s="275">
        <f>'12 - 13 ans'!H42</f>
        <v>5</v>
      </c>
      <c r="F43" s="12"/>
      <c r="G43" s="359" t="str">
        <f>'12 - 13 ans'!B77</f>
        <v>Ariane Trudel</v>
      </c>
      <c r="H43" s="275">
        <f>'12 - 13 ans'!H77</f>
        <v>5</v>
      </c>
      <c r="I43" s="12"/>
      <c r="J43" s="359" t="str">
        <f>'12 - 13 ans'!B119</f>
        <v>Léony Gobeil</v>
      </c>
      <c r="K43" s="275">
        <f>'12 - 13 ans'!H119</f>
        <v>5</v>
      </c>
      <c r="L43" s="12"/>
      <c r="M43" s="359" t="str">
        <f>'12 - 13 ans'!B142</f>
        <v>Ariane St-Denis</v>
      </c>
      <c r="N43" s="275">
        <f>'12 - 13 ans'!H142</f>
        <v>5</v>
      </c>
      <c r="O43" s="12"/>
      <c r="P43" s="359" t="str">
        <f>'12 - 13 ans'!B182</f>
        <v>Eugénie Tétreault</v>
      </c>
      <c r="Q43" s="275">
        <f>'12 - 13 ans'!H182</f>
        <v>5</v>
      </c>
      <c r="R43" s="12"/>
      <c r="S43" s="359" t="str">
        <f>'12 - 13 ans'!B213</f>
        <v>Ariane Trudel</v>
      </c>
      <c r="T43" s="41" t="str">
        <f>'12 - 13 ans'!H213</f>
        <v/>
      </c>
      <c r="V43"/>
      <c r="W43" s="294" t="str">
        <f>'Déconte ATHL'!B36</f>
        <v>CSRAD</v>
      </c>
      <c r="X43" s="351"/>
      <c r="Y43" s="299" t="str">
        <f>'Déconte ATHL'!C36</f>
        <v>Malory Boisclair</v>
      </c>
      <c r="Z43" s="306">
        <f>'Déconte ATHL'!R36</f>
        <v>67</v>
      </c>
      <c r="AA43" s="378">
        <f>'Déconte ATHL'!S36</f>
        <v>5</v>
      </c>
    </row>
    <row r="44" spans="1:27" x14ac:dyDescent="0.25">
      <c r="A44" s="153" t="str">
        <f>'12 - 13 ans'!B12</f>
        <v>Eugénie Tétreault</v>
      </c>
      <c r="B44" s="275" t="str">
        <f>'12 - 13 ans'!H12</f>
        <v/>
      </c>
      <c r="C44" s="12"/>
      <c r="D44" s="359" t="str">
        <f>'12 - 13 ans'!B39</f>
        <v>Sybel Roy</v>
      </c>
      <c r="E44" s="275">
        <f>'12 - 13 ans'!H39</f>
        <v>6</v>
      </c>
      <c r="F44" s="12"/>
      <c r="G44" s="359" t="str">
        <f>'12 - 13 ans'!B75</f>
        <v>Émile Turgeon</v>
      </c>
      <c r="H44" s="275">
        <f>'12 - 13 ans'!H75</f>
        <v>6</v>
      </c>
      <c r="I44" s="12"/>
      <c r="J44" s="359" t="str">
        <f>'12 - 13 ans'!B109</f>
        <v>Émile Turgeon</v>
      </c>
      <c r="K44" s="275">
        <f>'12 - 13 ans'!H109</f>
        <v>6</v>
      </c>
      <c r="L44" s="12"/>
      <c r="M44" s="359" t="str">
        <f>'12 - 13 ans'!B141</f>
        <v>Sybel Roy</v>
      </c>
      <c r="N44" s="275">
        <f>'12 - 13 ans'!H141</f>
        <v>6</v>
      </c>
      <c r="O44" s="12"/>
      <c r="P44" s="359" t="str">
        <f>'12 - 13 ans'!B175</f>
        <v>Sybel Roy</v>
      </c>
      <c r="Q44" s="275">
        <f>'12 - 13 ans'!H175</f>
        <v>6</v>
      </c>
      <c r="R44" s="12"/>
      <c r="S44" s="359" t="str">
        <f>'12 - 13 ans'!B214</f>
        <v>Thomas Martin</v>
      </c>
      <c r="T44" s="41" t="str">
        <f>'12 - 13 ans'!H214</f>
        <v/>
      </c>
      <c r="V44"/>
      <c r="W44" s="294" t="str">
        <f>'Déconte ATHL'!B33</f>
        <v>SSSL</v>
      </c>
      <c r="X44" s="351"/>
      <c r="Y44" s="299" t="str">
        <f>'Déconte ATHL'!C33</f>
        <v>Sybel Roy</v>
      </c>
      <c r="Z44" s="306">
        <f>'Déconte ATHL'!R33</f>
        <v>59</v>
      </c>
      <c r="AA44" s="279">
        <f>'Déconte ATHL'!S33</f>
        <v>6</v>
      </c>
    </row>
    <row r="45" spans="1:27" x14ac:dyDescent="0.25">
      <c r="A45" s="153" t="str">
        <f>'12 - 13 ans'!B11</f>
        <v>Maxime Laurence</v>
      </c>
      <c r="B45" s="275" t="str">
        <f>'12 - 13 ans'!H11</f>
        <v/>
      </c>
      <c r="C45" s="12"/>
      <c r="D45" s="359" t="str">
        <f>'12 - 13 ans'!B45</f>
        <v>Maxime Laurence</v>
      </c>
      <c r="E45" s="275">
        <f>'12 - 13 ans'!H45</f>
        <v>7</v>
      </c>
      <c r="F45" s="12"/>
      <c r="G45" s="359" t="str">
        <f>'12 - 13 ans'!B73</f>
        <v>Sybel Roy</v>
      </c>
      <c r="H45" s="275">
        <f>'12 - 13 ans'!H73</f>
        <v>6</v>
      </c>
      <c r="I45" s="12"/>
      <c r="J45" s="359" t="str">
        <f>'12 - 13 ans'!B107</f>
        <v>Sybel Roy</v>
      </c>
      <c r="K45" s="275">
        <f>'12 - 13 ans'!H107</f>
        <v>7</v>
      </c>
      <c r="L45" s="12"/>
      <c r="M45" s="359" t="str">
        <f>'12 - 13 ans'!B148</f>
        <v>Eugénie Tétreault</v>
      </c>
      <c r="N45" s="275">
        <f>'12 - 13 ans'!H148</f>
        <v>7</v>
      </c>
      <c r="O45" s="12"/>
      <c r="P45" s="359" t="str">
        <f>'12 - 13 ans'!B177</f>
        <v>Émile Turgeon</v>
      </c>
      <c r="Q45" s="275">
        <f>'12 - 13 ans'!H177</f>
        <v>7</v>
      </c>
      <c r="R45" s="12"/>
      <c r="S45" s="359" t="str">
        <f>'12 - 13 ans'!B215</f>
        <v>Maxime Laurence</v>
      </c>
      <c r="T45" s="41" t="str">
        <f>'12 - 13 ans'!H215</f>
        <v/>
      </c>
      <c r="V45"/>
      <c r="W45" s="294" t="str">
        <f>'Déconte ATHL'!B40</f>
        <v>CSRN</v>
      </c>
      <c r="X45" s="351"/>
      <c r="Y45" s="299" t="str">
        <f>'Déconte ATHL'!C40</f>
        <v>Eugénie Tétreault</v>
      </c>
      <c r="Z45" s="306">
        <f>'Déconte ATHL'!R40</f>
        <v>54</v>
      </c>
      <c r="AA45" s="381">
        <f>'Déconte ATHL'!S40</f>
        <v>7</v>
      </c>
    </row>
    <row r="46" spans="1:27" x14ac:dyDescent="0.25">
      <c r="A46" s="153" t="str">
        <f>'12 - 13 ans'!B10</f>
        <v>Thomas Martin</v>
      </c>
      <c r="B46" s="275" t="str">
        <f>'12 - 13 ans'!H10</f>
        <v/>
      </c>
      <c r="C46" s="12"/>
      <c r="D46" s="359" t="str">
        <f>'12 - 13 ans'!B46</f>
        <v>Eugénie Tétreault</v>
      </c>
      <c r="E46" s="275">
        <f>'12 - 13 ans'!H46</f>
        <v>8</v>
      </c>
      <c r="F46" s="12"/>
      <c r="G46" s="359" t="str">
        <f>'12 - 13 ans'!B80</f>
        <v>Eugénie Tétreault</v>
      </c>
      <c r="H46" s="275">
        <f>'12 - 13 ans'!H80</f>
        <v>6</v>
      </c>
      <c r="I46" s="12"/>
      <c r="J46" s="359" t="str">
        <f>'12 - 13 ans'!B118</f>
        <v>Joelle Gauthier-Drapeau</v>
      </c>
      <c r="K46" s="275">
        <f>'12 - 13 ans'!H118</f>
        <v>8</v>
      </c>
      <c r="L46" s="12"/>
      <c r="M46" s="359" t="str">
        <f>'12 - 13 ans'!B143</f>
        <v>Émile Turgeon</v>
      </c>
      <c r="N46" s="275">
        <f>'12 - 13 ans'!H143</f>
        <v>8</v>
      </c>
      <c r="O46" s="12"/>
      <c r="P46" s="359" t="str">
        <f>'12 - 13 ans'!B186</f>
        <v>Joelle Gauthier-Drapeau</v>
      </c>
      <c r="Q46" s="275">
        <f>'12 - 13 ans'!H186</f>
        <v>8</v>
      </c>
      <c r="R46" s="12"/>
      <c r="S46" s="359" t="str">
        <f>'12 - 13 ans'!B216</f>
        <v>Eugénie Tétreault</v>
      </c>
      <c r="T46" s="41" t="str">
        <f>'12 - 13 ans'!H216</f>
        <v/>
      </c>
      <c r="V46"/>
      <c r="W46" s="294" t="str">
        <f>'Déconte ATHL'!B35</f>
        <v>Dam'eauclès</v>
      </c>
      <c r="X46" s="351"/>
      <c r="Y46" s="299" t="str">
        <f>'Déconte ATHL'!C35</f>
        <v>Émile Turgeon</v>
      </c>
      <c r="Z46" s="306">
        <f>'Déconte ATHL'!R35</f>
        <v>52</v>
      </c>
      <c r="AA46" s="279">
        <f>'Déconte ATHL'!S35</f>
        <v>8</v>
      </c>
    </row>
    <row r="47" spans="1:27" x14ac:dyDescent="0.25">
      <c r="A47" s="153" t="str">
        <f>'12 - 13 ans'!B9</f>
        <v>Ariane Trudel</v>
      </c>
      <c r="B47" s="275" t="str">
        <f>'12 - 13 ans'!H9</f>
        <v/>
      </c>
      <c r="C47" s="12"/>
      <c r="D47" s="359" t="str">
        <f>'12 - 13 ans'!B50</f>
        <v>Joelle Gauthier-Drapeau</v>
      </c>
      <c r="E47" s="275">
        <f>'12 - 13 ans'!H50</f>
        <v>9</v>
      </c>
      <c r="F47" s="12"/>
      <c r="G47" s="359" t="str">
        <f>'12 - 13 ans'!B84</f>
        <v>Joelle Gauthier-Drapeau</v>
      </c>
      <c r="H47" s="275">
        <f>'12 - 13 ans'!H84</f>
        <v>9</v>
      </c>
      <c r="I47" s="12"/>
      <c r="J47" s="359" t="str">
        <f>'12 - 13 ans'!B114</f>
        <v>Eugénie Tétreault</v>
      </c>
      <c r="K47" s="275">
        <f>'12 - 13 ans'!H114</f>
        <v>9</v>
      </c>
      <c r="L47" s="12"/>
      <c r="M47" s="359" t="str">
        <f>'12 - 13 ans'!B152</f>
        <v>Joelle Gauthier-Drapeau</v>
      </c>
      <c r="N47" s="275">
        <f>'12 - 13 ans'!H152</f>
        <v>9</v>
      </c>
      <c r="O47" s="12"/>
      <c r="P47" s="359">
        <f>'12 - 13 ans'!B190</f>
        <v>0</v>
      </c>
      <c r="Q47" s="275" t="str">
        <f>'12 - 13 ans'!H190</f>
        <v/>
      </c>
      <c r="R47" s="12"/>
      <c r="S47" s="359" t="str">
        <f>'12 - 13 ans'!B217</f>
        <v>Justin Gauthier</v>
      </c>
      <c r="T47" s="41" t="str">
        <f>'12 - 13 ans'!H217</f>
        <v/>
      </c>
      <c r="V47"/>
      <c r="W47" s="294" t="str">
        <f>'Déconte ATHL'!B44</f>
        <v>Narval</v>
      </c>
      <c r="X47" s="351"/>
      <c r="Y47" s="299" t="str">
        <f>'Déconte ATHL'!C44</f>
        <v>Joelle Gauthier-Drapeau</v>
      </c>
      <c r="Z47" s="306">
        <f>'Déconte ATHL'!R44</f>
        <v>44</v>
      </c>
      <c r="AA47" s="279">
        <f>'Déconte ATHL'!S44</f>
        <v>9</v>
      </c>
    </row>
    <row r="48" spans="1:27" x14ac:dyDescent="0.25">
      <c r="A48" s="153" t="str">
        <f>'12 - 13 ans'!B8</f>
        <v>Malory Boisclair</v>
      </c>
      <c r="B48" s="275" t="str">
        <f>'12 - 13 ans'!H8</f>
        <v/>
      </c>
      <c r="C48" s="12"/>
      <c r="D48" s="359" t="str">
        <f>'12 - 13 ans'!B41</f>
        <v>Émile Turgeon</v>
      </c>
      <c r="E48" s="275">
        <f>'12 - 13 ans'!H41</f>
        <v>10</v>
      </c>
      <c r="F48" s="12"/>
      <c r="G48" s="359" t="str">
        <f>'12 - 13 ans'!B83</f>
        <v>Marianne Caplette</v>
      </c>
      <c r="H48" s="275">
        <f>'12 - 13 ans'!H83</f>
        <v>10</v>
      </c>
      <c r="I48" s="12"/>
      <c r="J48" s="359" t="str">
        <f>'12 - 13 ans'!B113</f>
        <v>Maxime Laurence</v>
      </c>
      <c r="K48" s="275">
        <f>'12 - 13 ans'!H113</f>
        <v>10</v>
      </c>
      <c r="L48" s="12"/>
      <c r="M48" s="359" t="str">
        <f>'12 - 13 ans'!B150</f>
        <v>Justin Pichette</v>
      </c>
      <c r="N48" s="275">
        <f>'12 - 13 ans'!H150</f>
        <v>10</v>
      </c>
      <c r="O48" s="12"/>
      <c r="P48" s="359">
        <f>'12 - 13 ans'!B194</f>
        <v>0</v>
      </c>
      <c r="Q48" s="275" t="str">
        <f>'12 - 13 ans'!H194</f>
        <v/>
      </c>
      <c r="R48" s="12"/>
      <c r="S48" s="359" t="str">
        <f>'12 - 13 ans'!B218</f>
        <v>Justin Pichette</v>
      </c>
      <c r="T48" s="41" t="str">
        <f>'12 - 13 ans'!H218</f>
        <v/>
      </c>
      <c r="V48"/>
      <c r="W48" s="294" t="str">
        <f>'Déconte ATHL'!B42</f>
        <v>Gatineau</v>
      </c>
      <c r="X48" s="351"/>
      <c r="Y48" s="299" t="str">
        <f>'Déconte ATHL'!C42</f>
        <v>Justin Pichette</v>
      </c>
      <c r="Z48" s="306">
        <f>'Déconte ATHL'!R42</f>
        <v>24</v>
      </c>
      <c r="AA48" s="279">
        <f>'Déconte ATHL'!S42</f>
        <v>10</v>
      </c>
    </row>
    <row r="49" spans="1:27" x14ac:dyDescent="0.25">
      <c r="A49" s="153" t="str">
        <f>'12 - 13 ans'!B7</f>
        <v>Émile Turgeon</v>
      </c>
      <c r="B49" s="275" t="str">
        <f>'12 - 13 ans'!H7</f>
        <v/>
      </c>
      <c r="C49" s="12"/>
      <c r="D49" s="359" t="str">
        <f>'12 - 13 ans'!B48</f>
        <v>Justin Pichette</v>
      </c>
      <c r="E49" s="275">
        <f>'12 - 13 ans'!H48</f>
        <v>11</v>
      </c>
      <c r="F49" s="12"/>
      <c r="G49" s="359" t="str">
        <f>'12 - 13 ans'!B82</f>
        <v>Justin Pichette</v>
      </c>
      <c r="H49" s="275">
        <f>'12 - 13 ans'!H82</f>
        <v>11</v>
      </c>
      <c r="I49" s="12"/>
      <c r="J49" s="359" t="str">
        <f>'12 - 13 ans'!B117</f>
        <v>Marianne Caplette</v>
      </c>
      <c r="K49" s="275">
        <f>'12 - 13 ans'!H117</f>
        <v>11</v>
      </c>
      <c r="L49" s="12"/>
      <c r="M49" s="359">
        <f>'12 - 13 ans'!B158</f>
        <v>0</v>
      </c>
      <c r="N49" s="275" t="str">
        <f>'12 - 13 ans'!H158</f>
        <v/>
      </c>
      <c r="O49" s="12"/>
      <c r="P49" s="359">
        <f>'12 - 13 ans'!B195</f>
        <v>0</v>
      </c>
      <c r="Q49" s="275" t="str">
        <f>'12 - 13 ans'!H195</f>
        <v/>
      </c>
      <c r="R49" s="12"/>
      <c r="S49" s="359" t="str">
        <f>'12 - 13 ans'!B219</f>
        <v>Marianne Caplette</v>
      </c>
      <c r="T49" s="41" t="str">
        <f>'12 - 13 ans'!H219</f>
        <v/>
      </c>
      <c r="V49"/>
      <c r="W49" s="294" t="str">
        <f>'Déconte ATHL'!B43</f>
        <v>Gatineau</v>
      </c>
      <c r="X49" s="351"/>
      <c r="Y49" s="299" t="str">
        <f>'Déconte ATHL'!C43</f>
        <v>Marianne Caplette</v>
      </c>
      <c r="Z49" s="306">
        <f>'Déconte ATHL'!R43</f>
        <v>18</v>
      </c>
      <c r="AA49" s="279">
        <f>'Déconte ATHL'!S43</f>
        <v>11</v>
      </c>
    </row>
    <row r="50" spans="1:27" x14ac:dyDescent="0.25">
      <c r="A50" s="153" t="str">
        <f>'12 - 13 ans'!B6</f>
        <v>Ariane St-Denis</v>
      </c>
      <c r="B50" s="275" t="str">
        <f>'12 - 13 ans'!H6</f>
        <v/>
      </c>
      <c r="C50" s="12"/>
      <c r="D50" s="359" t="str">
        <f>'12 - 13 ans'!B49</f>
        <v>Marianne Caplette</v>
      </c>
      <c r="E50" s="275">
        <f>'12 - 13 ans'!H49</f>
        <v>12</v>
      </c>
      <c r="F50" s="12"/>
      <c r="G50" s="359">
        <f>'12 - 13 ans'!B88</f>
        <v>0</v>
      </c>
      <c r="H50" s="275" t="str">
        <f>'12 - 13 ans'!H88</f>
        <v/>
      </c>
      <c r="I50" s="12"/>
      <c r="J50" s="359" t="str">
        <f>'12 - 13 ans'!B116</f>
        <v>Justin Pichette</v>
      </c>
      <c r="K50" s="275">
        <f>'12 - 13 ans'!H116</f>
        <v>12</v>
      </c>
      <c r="L50" s="12"/>
      <c r="M50" s="359">
        <f>'12 - 13 ans'!B156</f>
        <v>0</v>
      </c>
      <c r="N50" s="275" t="str">
        <f>'12 - 13 ans'!H156</f>
        <v/>
      </c>
      <c r="O50" s="12"/>
      <c r="P50" s="359">
        <f>'12 - 13 ans'!B196</f>
        <v>0</v>
      </c>
      <c r="Q50" s="275" t="str">
        <f>'12 - 13 ans'!H196</f>
        <v/>
      </c>
      <c r="R50" s="12"/>
      <c r="S50" s="359" t="str">
        <f>'12 - 13 ans'!B220</f>
        <v>Joelle Gauthier-Drapeau</v>
      </c>
      <c r="T50" s="41" t="str">
        <f>'12 - 13 ans'!H220</f>
        <v/>
      </c>
      <c r="V50"/>
      <c r="W50" s="294" t="str">
        <f>'Déconte ATHL'!B39</f>
        <v>CSRN</v>
      </c>
      <c r="X50" s="351"/>
      <c r="Y50" s="299" t="str">
        <f>'Déconte ATHL'!C39</f>
        <v>Maxime Laurence</v>
      </c>
      <c r="Z50" s="306">
        <f>'Déconte ATHL'!R39</f>
        <v>18</v>
      </c>
      <c r="AA50" s="279">
        <f>'Déconte ATHL'!S39</f>
        <v>11</v>
      </c>
    </row>
    <row r="51" spans="1:27" x14ac:dyDescent="0.25">
      <c r="A51" s="153" t="str">
        <f>'12 - 13 ans'!B5</f>
        <v>Sybel Roy</v>
      </c>
      <c r="B51" s="275" t="str">
        <f>'12 - 13 ans'!H5</f>
        <v/>
      </c>
      <c r="C51" s="12"/>
      <c r="D51" s="359">
        <f>'12 - 13 ans'!B54</f>
        <v>0</v>
      </c>
      <c r="E51" s="275" t="str">
        <f>'12 - 13 ans'!H54</f>
        <v/>
      </c>
      <c r="F51" s="12"/>
      <c r="G51" s="359">
        <f>'12 - 13 ans'!B92</f>
        <v>0</v>
      </c>
      <c r="H51" s="275" t="str">
        <f>'12 - 13 ans'!H92</f>
        <v/>
      </c>
      <c r="I51" s="12"/>
      <c r="J51" s="359">
        <f>'12 - 13 ans'!B122</f>
        <v>0</v>
      </c>
      <c r="K51" s="275" t="str">
        <f>'12 - 13 ans'!H122</f>
        <v/>
      </c>
      <c r="L51" s="12"/>
      <c r="M51" s="359">
        <f>'12 - 13 ans'!B160</f>
        <v>0</v>
      </c>
      <c r="N51" s="275" t="str">
        <f>'12 - 13 ans'!H160</f>
        <v/>
      </c>
      <c r="O51" s="12"/>
      <c r="P51" s="359">
        <f>'12 - 13 ans'!B197</f>
        <v>0</v>
      </c>
      <c r="Q51" s="275" t="str">
        <f>'12 - 13 ans'!H197</f>
        <v/>
      </c>
      <c r="R51" s="12"/>
      <c r="S51" s="359" t="str">
        <f>'12 - 13 ans'!B221</f>
        <v>Léony Gobeil</v>
      </c>
      <c r="T51" s="41" t="str">
        <f>'12 - 13 ans'!H221</f>
        <v/>
      </c>
      <c r="V51"/>
      <c r="W51" s="294" t="str">
        <f>'Déconte ATHL'!B41</f>
        <v>CSRN</v>
      </c>
      <c r="X51" s="351"/>
      <c r="Y51" s="299" t="str">
        <f>'Déconte ATHL'!C41</f>
        <v>Justin Gauthier</v>
      </c>
      <c r="Z51" s="306">
        <f>'Déconte ATHL'!R41</f>
        <v>0</v>
      </c>
      <c r="AA51" s="279">
        <f>'Déconte ATHL'!S41</f>
        <v>13</v>
      </c>
    </row>
    <row r="52" spans="1:27" x14ac:dyDescent="0.25">
      <c r="A52" s="153">
        <f>'12 - 13 ans'!B22</f>
        <v>0</v>
      </c>
      <c r="B52" s="275" t="str">
        <f>'12 - 13 ans'!H22</f>
        <v/>
      </c>
      <c r="C52" s="12"/>
      <c r="D52" s="359">
        <f>'12 - 13 ans'!B56</f>
        <v>0</v>
      </c>
      <c r="E52" s="275" t="str">
        <f>'12 - 13 ans'!H56</f>
        <v/>
      </c>
      <c r="F52" s="12"/>
      <c r="G52" s="359">
        <f>'12 - 13 ans'!B93</f>
        <v>0</v>
      </c>
      <c r="H52" s="275" t="str">
        <f>'12 - 13 ans'!H93</f>
        <v/>
      </c>
      <c r="I52" s="12"/>
      <c r="J52" s="359">
        <f>'12 - 13 ans'!B124</f>
        <v>0</v>
      </c>
      <c r="K52" s="275" t="str">
        <f>'12 - 13 ans'!H124</f>
        <v/>
      </c>
      <c r="L52" s="12"/>
      <c r="M52" s="359">
        <f>'12 - 13 ans'!B161</f>
        <v>0</v>
      </c>
      <c r="N52" s="275" t="str">
        <f>'12 - 13 ans'!H161</f>
        <v/>
      </c>
      <c r="O52" s="12"/>
      <c r="P52" s="359">
        <f>'12 - 13 ans'!B198</f>
        <v>0</v>
      </c>
      <c r="Q52" s="275" t="str">
        <f>'12 - 13 ans'!H198</f>
        <v/>
      </c>
      <c r="R52" s="12"/>
      <c r="S52" s="359">
        <f>'12 - 13 ans'!B222</f>
        <v>0</v>
      </c>
      <c r="T52" s="41" t="str">
        <f>'12 - 13 ans'!H222</f>
        <v/>
      </c>
      <c r="V52"/>
      <c r="W52" s="353">
        <f>'Déconte ATHL'!B48</f>
        <v>0</v>
      </c>
      <c r="X52" s="356"/>
      <c r="Y52" s="53">
        <f>'Déconte ATHL'!C48</f>
        <v>0</v>
      </c>
      <c r="Z52" s="306">
        <f>'Déconte ATHL'!R48</f>
        <v>0</v>
      </c>
      <c r="AA52" s="279">
        <f>'Déconte ATHL'!S48</f>
        <v>13</v>
      </c>
    </row>
    <row r="53" spans="1:27" x14ac:dyDescent="0.25">
      <c r="A53" s="153">
        <f>'12 - 13 ans'!B20</f>
        <v>0</v>
      </c>
      <c r="B53" s="275" t="str">
        <f>'12 - 13 ans'!H20</f>
        <v/>
      </c>
      <c r="C53" s="12"/>
      <c r="D53" s="359">
        <f>'12 - 13 ans'!B58</f>
        <v>0</v>
      </c>
      <c r="E53" s="275" t="str">
        <f>'12 - 13 ans'!H58</f>
        <v/>
      </c>
      <c r="F53" s="12"/>
      <c r="G53" s="359">
        <f>'12 - 13 ans'!B94</f>
        <v>0</v>
      </c>
      <c r="H53" s="275" t="str">
        <f>'12 - 13 ans'!H94</f>
        <v/>
      </c>
      <c r="I53" s="12"/>
      <c r="J53" s="359">
        <f>'12 - 13 ans'!B126</f>
        <v>0</v>
      </c>
      <c r="K53" s="275" t="str">
        <f>'12 - 13 ans'!H126</f>
        <v/>
      </c>
      <c r="L53" s="12"/>
      <c r="M53" s="359">
        <f>'12 - 13 ans'!B162</f>
        <v>0</v>
      </c>
      <c r="N53" s="275" t="str">
        <f>'12 - 13 ans'!H162</f>
        <v/>
      </c>
      <c r="O53" s="12"/>
      <c r="P53" s="359">
        <f>'12 - 13 ans'!B199</f>
        <v>0</v>
      </c>
      <c r="Q53" s="275" t="str">
        <f>'12 - 13 ans'!H199</f>
        <v/>
      </c>
      <c r="R53" s="12"/>
      <c r="S53" s="359">
        <f>'12 - 13 ans'!B223</f>
        <v>0</v>
      </c>
      <c r="T53" s="41" t="str">
        <f>'12 - 13 ans'!H223</f>
        <v/>
      </c>
      <c r="V53"/>
      <c r="W53" s="353">
        <f>'Déconte ATHL'!B50</f>
        <v>0</v>
      </c>
      <c r="X53" s="356"/>
      <c r="Y53" s="53">
        <f>'Déconte ATHL'!C50</f>
        <v>0</v>
      </c>
      <c r="Z53" s="306">
        <f>'Déconte ATHL'!R50</f>
        <v>0</v>
      </c>
      <c r="AA53" s="279">
        <f>'Déconte ATHL'!S50</f>
        <v>13</v>
      </c>
    </row>
    <row r="54" spans="1:27" x14ac:dyDescent="0.25">
      <c r="A54" s="153">
        <f>'12 - 13 ans'!B24</f>
        <v>0</v>
      </c>
      <c r="B54" s="275" t="str">
        <f>'12 - 13 ans'!H24</f>
        <v/>
      </c>
      <c r="C54" s="12"/>
      <c r="D54" s="359">
        <f>'12 - 13 ans'!B59</f>
        <v>0</v>
      </c>
      <c r="E54" s="275" t="str">
        <f>'12 - 13 ans'!H59</f>
        <v/>
      </c>
      <c r="F54" s="12"/>
      <c r="G54" s="359">
        <f>'12 - 13 ans'!B95</f>
        <v>0</v>
      </c>
      <c r="H54" s="275" t="str">
        <f>'12 - 13 ans'!H95</f>
        <v/>
      </c>
      <c r="I54" s="12"/>
      <c r="J54" s="359">
        <f>'12 - 13 ans'!B127</f>
        <v>0</v>
      </c>
      <c r="K54" s="275" t="str">
        <f>'12 - 13 ans'!H127</f>
        <v/>
      </c>
      <c r="L54" s="12"/>
      <c r="M54" s="359">
        <f>'12 - 13 ans'!B163</f>
        <v>0</v>
      </c>
      <c r="N54" s="275" t="str">
        <f>'12 - 13 ans'!H163</f>
        <v/>
      </c>
      <c r="O54" s="12"/>
      <c r="P54" s="359">
        <f>'12 - 13 ans'!B200</f>
        <v>0</v>
      </c>
      <c r="Q54" s="275" t="str">
        <f>'12 - 13 ans'!H200</f>
        <v/>
      </c>
      <c r="R54" s="12"/>
      <c r="S54" s="359">
        <f>'12 - 13 ans'!B224</f>
        <v>0</v>
      </c>
      <c r="T54" s="41" t="str">
        <f>'12 - 13 ans'!H224</f>
        <v/>
      </c>
      <c r="V54"/>
      <c r="W54" s="294">
        <f>'Déconte ATHL'!B46</f>
        <v>0</v>
      </c>
      <c r="X54" s="351"/>
      <c r="Y54" s="299">
        <f>'Déconte ATHL'!C46</f>
        <v>0</v>
      </c>
      <c r="Z54" s="306">
        <f>'Déconte ATHL'!R46</f>
        <v>0</v>
      </c>
      <c r="AA54" s="279">
        <f>'Déconte ATHL'!S46</f>
        <v>13</v>
      </c>
    </row>
    <row r="55" spans="1:27" x14ac:dyDescent="0.25">
      <c r="A55" s="153">
        <f>'12 - 13 ans'!B25</f>
        <v>0</v>
      </c>
      <c r="B55" s="275" t="str">
        <f>'12 - 13 ans'!H25</f>
        <v/>
      </c>
      <c r="C55" s="12"/>
      <c r="D55" s="359">
        <f>'12 - 13 ans'!B60</f>
        <v>0</v>
      </c>
      <c r="E55" s="275" t="str">
        <f>'12 - 13 ans'!H60</f>
        <v/>
      </c>
      <c r="F55" s="12"/>
      <c r="G55" s="359">
        <f>'12 - 13 ans'!B96</f>
        <v>0</v>
      </c>
      <c r="H55" s="275" t="str">
        <f>'12 - 13 ans'!H96</f>
        <v/>
      </c>
      <c r="I55" s="12"/>
      <c r="J55" s="359">
        <f>'12 - 13 ans'!B128</f>
        <v>0</v>
      </c>
      <c r="K55" s="275" t="str">
        <f>'12 - 13 ans'!H128</f>
        <v/>
      </c>
      <c r="L55" s="12"/>
      <c r="M55" s="359">
        <f>'12 - 13 ans'!B164</f>
        <v>0</v>
      </c>
      <c r="N55" s="275" t="str">
        <f>'12 - 13 ans'!H164</f>
        <v/>
      </c>
      <c r="O55" s="12"/>
      <c r="P55" s="359">
        <f>'12 - 13 ans'!B201</f>
        <v>0</v>
      </c>
      <c r="Q55" s="275" t="str">
        <f>'12 - 13 ans'!H201</f>
        <v/>
      </c>
      <c r="R55" s="12"/>
      <c r="S55" s="359">
        <f>'12 - 13 ans'!B225</f>
        <v>0</v>
      </c>
      <c r="T55" s="41" t="str">
        <f>'12 - 13 ans'!H225</f>
        <v/>
      </c>
      <c r="V55"/>
      <c r="W55" s="353">
        <f>'Déconte ATHL'!B47</f>
        <v>0</v>
      </c>
      <c r="X55" s="356"/>
      <c r="Y55" s="53">
        <f>'Déconte ATHL'!C47</f>
        <v>0</v>
      </c>
      <c r="Z55" s="306">
        <f>'Déconte ATHL'!R47</f>
        <v>0</v>
      </c>
      <c r="AA55" s="279">
        <f>'Déconte ATHL'!S47</f>
        <v>13</v>
      </c>
    </row>
    <row r="56" spans="1:27" x14ac:dyDescent="0.25">
      <c r="A56" s="153">
        <f>'12 - 13 ans'!B26</f>
        <v>0</v>
      </c>
      <c r="B56" s="275" t="str">
        <f>'12 - 13 ans'!H26</f>
        <v/>
      </c>
      <c r="C56" s="12"/>
      <c r="D56" s="359">
        <f>'12 - 13 ans'!B61</f>
        <v>0</v>
      </c>
      <c r="E56" s="275" t="str">
        <f>'12 - 13 ans'!H61</f>
        <v/>
      </c>
      <c r="F56" s="12"/>
      <c r="G56" s="359">
        <f>'12 - 13 ans'!B97</f>
        <v>0</v>
      </c>
      <c r="H56" s="275" t="str">
        <f>'12 - 13 ans'!H97</f>
        <v/>
      </c>
      <c r="I56" s="12"/>
      <c r="J56" s="359">
        <f>'12 - 13 ans'!B129</f>
        <v>0</v>
      </c>
      <c r="K56" s="275" t="str">
        <f>'12 - 13 ans'!H129</f>
        <v/>
      </c>
      <c r="L56" s="12"/>
      <c r="M56" s="359">
        <f>'12 - 13 ans'!B165</f>
        <v>0</v>
      </c>
      <c r="N56" s="275" t="str">
        <f>'12 - 13 ans'!H165</f>
        <v/>
      </c>
      <c r="O56" s="12"/>
      <c r="P56" s="359">
        <f>'12 - 13 ans'!B202</f>
        <v>0</v>
      </c>
      <c r="Q56" s="275" t="str">
        <f>'12 - 13 ans'!H202</f>
        <v/>
      </c>
      <c r="R56" s="12"/>
      <c r="S56" s="359">
        <f>'12 - 13 ans'!B226</f>
        <v>0</v>
      </c>
      <c r="T56" s="41" t="str">
        <f>'12 - 13 ans'!H226</f>
        <v/>
      </c>
      <c r="V56"/>
      <c r="W56" s="353">
        <f>'Déconte ATHL'!B49</f>
        <v>0</v>
      </c>
      <c r="X56" s="356"/>
      <c r="Y56" s="53">
        <f>'Déconte ATHL'!C49</f>
        <v>0</v>
      </c>
      <c r="Z56" s="306">
        <f>'Déconte ATHL'!R49</f>
        <v>0</v>
      </c>
      <c r="AA56" s="279">
        <f>'Déconte ATHL'!S49</f>
        <v>13</v>
      </c>
    </row>
    <row r="57" spans="1:27" x14ac:dyDescent="0.25">
      <c r="A57" s="153">
        <f>'12 - 13 ans'!B27</f>
        <v>0</v>
      </c>
      <c r="B57" s="275" t="str">
        <f>'12 - 13 ans'!H27</f>
        <v/>
      </c>
      <c r="C57" s="12"/>
      <c r="D57" s="359">
        <f>'12 - 13 ans'!B62</f>
        <v>0</v>
      </c>
      <c r="E57" s="275" t="str">
        <f>'12 - 13 ans'!H62</f>
        <v/>
      </c>
      <c r="F57" s="12"/>
      <c r="G57" s="359">
        <f>'12 - 13 ans'!B98</f>
        <v>0</v>
      </c>
      <c r="H57" s="275" t="str">
        <f>'12 - 13 ans'!H98</f>
        <v/>
      </c>
      <c r="I57" s="12"/>
      <c r="J57" s="359">
        <f>'12 - 13 ans'!B130</f>
        <v>0</v>
      </c>
      <c r="K57" s="275" t="str">
        <f>'12 - 13 ans'!H130</f>
        <v/>
      </c>
      <c r="L57" s="12"/>
      <c r="M57" s="359">
        <f>'12 - 13 ans'!B166</f>
        <v>0</v>
      </c>
      <c r="N57" s="275" t="str">
        <f>'12 - 13 ans'!H166</f>
        <v/>
      </c>
      <c r="O57" s="12"/>
      <c r="P57" s="359">
        <f>'12 - 13 ans'!B203</f>
        <v>0</v>
      </c>
      <c r="Q57" s="275" t="str">
        <f>'12 - 13 ans'!H203</f>
        <v/>
      </c>
      <c r="R57" s="12"/>
      <c r="S57" s="359">
        <f>'12 - 13 ans'!B227</f>
        <v>0</v>
      </c>
      <c r="T57" s="41" t="str">
        <f>'12 - 13 ans'!H227</f>
        <v/>
      </c>
      <c r="V57"/>
      <c r="W57" s="353">
        <f>'Déconte ATHL'!B51</f>
        <v>0</v>
      </c>
      <c r="X57" s="356"/>
      <c r="Y57" s="53">
        <f>'Déconte ATHL'!C51</f>
        <v>0</v>
      </c>
      <c r="Z57" s="306">
        <f>'Déconte ATHL'!R51</f>
        <v>0</v>
      </c>
      <c r="AA57" s="279">
        <f>'Déconte ATHL'!S51</f>
        <v>13</v>
      </c>
    </row>
    <row r="58" spans="1:27" x14ac:dyDescent="0.25">
      <c r="A58" s="153">
        <f>'12 - 13 ans'!B28</f>
        <v>0</v>
      </c>
      <c r="B58" s="275" t="str">
        <f>'12 - 13 ans'!H28</f>
        <v/>
      </c>
      <c r="C58" s="12"/>
      <c r="D58" s="359">
        <f>'12 - 13 ans'!B63</f>
        <v>0</v>
      </c>
      <c r="E58" s="275" t="str">
        <f>'12 - 13 ans'!H63</f>
        <v/>
      </c>
      <c r="F58" s="12"/>
      <c r="G58" s="359">
        <f>'12 - 13 ans'!B99</f>
        <v>0</v>
      </c>
      <c r="H58" s="275" t="str">
        <f>'12 - 13 ans'!H99</f>
        <v/>
      </c>
      <c r="I58" s="12"/>
      <c r="J58" s="359">
        <f>'12 - 13 ans'!B131</f>
        <v>0</v>
      </c>
      <c r="K58" s="275" t="str">
        <f>'12 - 13 ans'!H131</f>
        <v/>
      </c>
      <c r="L58" s="12"/>
      <c r="M58" s="359">
        <f>'12 - 13 ans'!B167</f>
        <v>0</v>
      </c>
      <c r="N58" s="275" t="str">
        <f>'12 - 13 ans'!H167</f>
        <v/>
      </c>
      <c r="O58" s="12"/>
      <c r="P58" s="359">
        <f>'12 - 13 ans'!B204</f>
        <v>0</v>
      </c>
      <c r="Q58" s="275" t="str">
        <f>'12 - 13 ans'!H204</f>
        <v/>
      </c>
      <c r="R58" s="12"/>
      <c r="S58" s="359">
        <f>'12 - 13 ans'!B228</f>
        <v>0</v>
      </c>
      <c r="T58" s="41" t="str">
        <f>'12 - 13 ans'!H228</f>
        <v/>
      </c>
      <c r="V58"/>
      <c r="W58" s="353">
        <f>'Déconte ATHL'!B52</f>
        <v>0</v>
      </c>
      <c r="X58" s="356"/>
      <c r="Y58" s="53">
        <f>'Déconte ATHL'!C52</f>
        <v>0</v>
      </c>
      <c r="Z58" s="306">
        <f>'Déconte ATHL'!R52</f>
        <v>0</v>
      </c>
      <c r="AA58" s="279">
        <f>'Déconte ATHL'!S52</f>
        <v>13</v>
      </c>
    </row>
    <row r="59" spans="1:27" x14ac:dyDescent="0.25">
      <c r="A59" s="153">
        <f>'12 - 13 ans'!B29</f>
        <v>0</v>
      </c>
      <c r="B59" s="275" t="str">
        <f>'12 - 13 ans'!H29</f>
        <v/>
      </c>
      <c r="C59" s="12"/>
      <c r="D59" s="359">
        <f>'12 - 13 ans'!B64</f>
        <v>0</v>
      </c>
      <c r="E59" s="275" t="str">
        <f>'12 - 13 ans'!H64</f>
        <v/>
      </c>
      <c r="F59" s="12"/>
      <c r="G59" s="359">
        <f>'12 - 13 ans'!B100</f>
        <v>0</v>
      </c>
      <c r="H59" s="275" t="str">
        <f>'12 - 13 ans'!H100</f>
        <v/>
      </c>
      <c r="I59" s="12"/>
      <c r="J59" s="359">
        <f>'12 - 13 ans'!B132</f>
        <v>0</v>
      </c>
      <c r="K59" s="275" t="str">
        <f>'12 - 13 ans'!H132</f>
        <v/>
      </c>
      <c r="L59" s="12"/>
      <c r="M59" s="359">
        <f>'12 - 13 ans'!B168</f>
        <v>0</v>
      </c>
      <c r="N59" s="275" t="str">
        <f>'12 - 13 ans'!H168</f>
        <v/>
      </c>
      <c r="O59" s="12"/>
      <c r="P59" s="359">
        <f>'12 - 13 ans'!B188</f>
        <v>0</v>
      </c>
      <c r="Q59" s="275" t="str">
        <f>'12 - 13 ans'!H188</f>
        <v/>
      </c>
      <c r="R59" s="12"/>
      <c r="S59" s="359">
        <f>'12 - 13 ans'!B229</f>
        <v>0</v>
      </c>
      <c r="T59" s="41" t="str">
        <f>'12 - 13 ans'!H229</f>
        <v/>
      </c>
      <c r="V59"/>
      <c r="W59" s="353">
        <f>'Déconte ATHL'!B53</f>
        <v>0</v>
      </c>
      <c r="X59" s="356"/>
      <c r="Y59" s="53">
        <f>'Déconte ATHL'!C53</f>
        <v>0</v>
      </c>
      <c r="Z59" s="306">
        <f>'Déconte ATHL'!R53</f>
        <v>0</v>
      </c>
      <c r="AA59" s="279">
        <f>'Déconte ATHL'!S53</f>
        <v>13</v>
      </c>
    </row>
    <row r="60" spans="1:27" x14ac:dyDescent="0.25">
      <c r="A60" s="153">
        <f>'12 - 13 ans'!B30</f>
        <v>0</v>
      </c>
      <c r="B60" s="275" t="str">
        <f>'12 - 13 ans'!H30</f>
        <v/>
      </c>
      <c r="C60" s="12"/>
      <c r="D60" s="359">
        <f>'12 - 13 ans'!B65</f>
        <v>0</v>
      </c>
      <c r="E60" s="275" t="str">
        <f>'12 - 13 ans'!H65</f>
        <v/>
      </c>
      <c r="F60" s="12"/>
      <c r="G60" s="359">
        <f>'12 - 13 ans'!B101</f>
        <v>0</v>
      </c>
      <c r="H60" s="275" t="str">
        <f>'12 - 13 ans'!H101</f>
        <v/>
      </c>
      <c r="I60" s="12"/>
      <c r="J60" s="359">
        <f>'12 - 13 ans'!B133</f>
        <v>0</v>
      </c>
      <c r="K60" s="275" t="str">
        <f>'12 - 13 ans'!H133</f>
        <v/>
      </c>
      <c r="L60" s="12"/>
      <c r="M60" s="359">
        <f>'12 - 13 ans'!B169</f>
        <v>0</v>
      </c>
      <c r="N60" s="275" t="str">
        <f>'12 - 13 ans'!H169</f>
        <v/>
      </c>
      <c r="O60" s="12"/>
      <c r="P60" s="359">
        <f>'12 - 13 ans'!B189</f>
        <v>0</v>
      </c>
      <c r="Q60" s="275" t="str">
        <f>'12 - 13 ans'!H189</f>
        <v/>
      </c>
      <c r="R60" s="12"/>
      <c r="S60" s="359">
        <f>'12 - 13 ans'!B230</f>
        <v>0</v>
      </c>
      <c r="T60" s="41" t="str">
        <f>'12 - 13 ans'!H230</f>
        <v/>
      </c>
      <c r="V60"/>
      <c r="W60" s="353">
        <f>'Déconte ATHL'!B54</f>
        <v>0</v>
      </c>
      <c r="X60" s="356"/>
      <c r="Y60" s="53">
        <f>'Déconte ATHL'!C54</f>
        <v>0</v>
      </c>
      <c r="Z60" s="306">
        <f>'Déconte ATHL'!R54</f>
        <v>0</v>
      </c>
      <c r="AA60" s="279">
        <f>'Déconte ATHL'!S54</f>
        <v>13</v>
      </c>
    </row>
    <row r="61" spans="1:27" x14ac:dyDescent="0.25">
      <c r="A61" s="153">
        <f>'12 - 13 ans'!B31</f>
        <v>0</v>
      </c>
      <c r="B61" s="275" t="str">
        <f>'12 - 13 ans'!H31</f>
        <v/>
      </c>
      <c r="C61" s="12"/>
      <c r="D61" s="359">
        <f>'12 - 13 ans'!B66</f>
        <v>0</v>
      </c>
      <c r="E61" s="275" t="str">
        <f>'12 - 13 ans'!H66</f>
        <v/>
      </c>
      <c r="F61" s="12"/>
      <c r="G61" s="359">
        <f>'12 - 13 ans'!B102</f>
        <v>0</v>
      </c>
      <c r="H61" s="275" t="str">
        <f>'12 - 13 ans'!H102</f>
        <v/>
      </c>
      <c r="I61" s="12"/>
      <c r="J61" s="359">
        <f>'12 - 13 ans'!B134</f>
        <v>0</v>
      </c>
      <c r="K61" s="275" t="str">
        <f>'12 - 13 ans'!H134</f>
        <v/>
      </c>
      <c r="L61" s="12"/>
      <c r="M61" s="359">
        <f>'12 - 13 ans'!B170</f>
        <v>0</v>
      </c>
      <c r="N61" s="275" t="str">
        <f>'12 - 13 ans'!H170</f>
        <v/>
      </c>
      <c r="O61" s="12"/>
      <c r="P61" s="359">
        <f>'12 - 13 ans'!B191</f>
        <v>0</v>
      </c>
      <c r="Q61" s="275" t="str">
        <f>'12 - 13 ans'!H191</f>
        <v/>
      </c>
      <c r="R61" s="12"/>
      <c r="S61" s="359">
        <f>'12 - 13 ans'!B231</f>
        <v>0</v>
      </c>
      <c r="T61" s="41" t="str">
        <f>'12 - 13 ans'!H231</f>
        <v/>
      </c>
      <c r="V61"/>
      <c r="W61" s="353">
        <f>'Déconte ATHL'!B55</f>
        <v>0</v>
      </c>
      <c r="X61" s="356"/>
      <c r="Y61" s="53">
        <f>'Déconte ATHL'!C55</f>
        <v>0</v>
      </c>
      <c r="Z61" s="306">
        <f>'Déconte ATHL'!R55</f>
        <v>0</v>
      </c>
      <c r="AA61" s="279">
        <f>'Déconte ATHL'!S55</f>
        <v>13</v>
      </c>
    </row>
    <row r="62" spans="1:27" x14ac:dyDescent="0.25">
      <c r="A62" s="153">
        <f>'12 - 13 ans'!B32</f>
        <v>0</v>
      </c>
      <c r="B62" s="275" t="str">
        <f>'12 - 13 ans'!H32</f>
        <v/>
      </c>
      <c r="C62" s="12"/>
      <c r="D62" s="359">
        <f>'12 - 13 ans'!B67</f>
        <v>0</v>
      </c>
      <c r="E62" s="275" t="str">
        <f>'12 - 13 ans'!H67</f>
        <v/>
      </c>
      <c r="F62" s="12"/>
      <c r="G62" s="359">
        <f>'12 - 13 ans'!B86</f>
        <v>0</v>
      </c>
      <c r="H62" s="275" t="str">
        <f>'12 - 13 ans'!H86</f>
        <v/>
      </c>
      <c r="I62" s="12"/>
      <c r="J62" s="359">
        <f>'12 - 13 ans'!B135</f>
        <v>0</v>
      </c>
      <c r="K62" s="275" t="str">
        <f>'12 - 13 ans'!H135</f>
        <v/>
      </c>
      <c r="L62" s="12"/>
      <c r="M62" s="359">
        <f>'12 - 13 ans'!B154</f>
        <v>0</v>
      </c>
      <c r="N62" s="275" t="str">
        <f>'12 - 13 ans'!H154</f>
        <v/>
      </c>
      <c r="O62" s="12"/>
      <c r="P62" s="359">
        <f>'12 - 13 ans'!B192</f>
        <v>0</v>
      </c>
      <c r="Q62" s="275" t="str">
        <f>'12 - 13 ans'!H192</f>
        <v/>
      </c>
      <c r="R62" s="12"/>
      <c r="S62" s="359">
        <f>'12 - 13 ans'!B232</f>
        <v>0</v>
      </c>
      <c r="T62" s="41" t="str">
        <f>'12 - 13 ans'!H232</f>
        <v/>
      </c>
      <c r="V62"/>
      <c r="W62" s="353">
        <f>'Déconte ATHL'!B56</f>
        <v>0</v>
      </c>
      <c r="X62" s="356"/>
      <c r="Y62" s="53">
        <f>'Déconte ATHL'!C56</f>
        <v>0</v>
      </c>
      <c r="Z62" s="306">
        <f>'Déconte ATHL'!R56</f>
        <v>0</v>
      </c>
      <c r="AA62" s="279">
        <f>'Déconte ATHL'!S56</f>
        <v>13</v>
      </c>
    </row>
    <row r="63" spans="1:27" x14ac:dyDescent="0.25">
      <c r="A63" s="153">
        <f>'12 - 13 ans'!B33</f>
        <v>0</v>
      </c>
      <c r="B63" s="275" t="str">
        <f>'12 - 13 ans'!H33</f>
        <v/>
      </c>
      <c r="C63" s="12"/>
      <c r="D63" s="359">
        <f>'12 - 13 ans'!B68</f>
        <v>0</v>
      </c>
      <c r="E63" s="275" t="str">
        <f>'12 - 13 ans'!H68</f>
        <v/>
      </c>
      <c r="F63" s="12"/>
      <c r="G63" s="359">
        <f>'12 - 13 ans'!B87</f>
        <v>0</v>
      </c>
      <c r="H63" s="275" t="str">
        <f>'12 - 13 ans'!H87</f>
        <v/>
      </c>
      <c r="I63" s="12"/>
      <c r="J63" s="359">
        <f>'12 - 13 ans'!B136</f>
        <v>0</v>
      </c>
      <c r="K63" s="275" t="str">
        <f>'12 - 13 ans'!H136</f>
        <v/>
      </c>
      <c r="L63" s="12"/>
      <c r="M63" s="359">
        <f>'12 - 13 ans'!B155</f>
        <v>0</v>
      </c>
      <c r="N63" s="275" t="str">
        <f>'12 - 13 ans'!H155</f>
        <v/>
      </c>
      <c r="O63" s="12"/>
      <c r="P63" s="359">
        <f>'12 - 13 ans'!B193</f>
        <v>0</v>
      </c>
      <c r="Q63" s="275" t="str">
        <f>'12 - 13 ans'!H193</f>
        <v/>
      </c>
      <c r="R63" s="12"/>
      <c r="S63" s="359">
        <f>'12 - 13 ans'!B233</f>
        <v>0</v>
      </c>
      <c r="T63" s="41" t="str">
        <f>'12 - 13 ans'!H233</f>
        <v/>
      </c>
      <c r="V63"/>
      <c r="W63" s="353">
        <f>'Déconte ATHL'!B57</f>
        <v>0</v>
      </c>
      <c r="X63" s="356"/>
      <c r="Y63" s="53">
        <f>'Déconte ATHL'!C57</f>
        <v>0</v>
      </c>
      <c r="Z63" s="306">
        <f>'Déconte ATHL'!R57</f>
        <v>0</v>
      </c>
      <c r="AA63" s="279">
        <f>'Déconte ATHL'!S57</f>
        <v>13</v>
      </c>
    </row>
    <row r="64" spans="1:27" x14ac:dyDescent="0.25">
      <c r="A64" s="153">
        <f>'12 - 13 ans'!B34</f>
        <v>0</v>
      </c>
      <c r="B64" s="275" t="str">
        <f>'12 - 13 ans'!H34</f>
        <v/>
      </c>
      <c r="C64" s="12"/>
      <c r="D64" s="359">
        <f>'12 - 13 ans'!B52</f>
        <v>0</v>
      </c>
      <c r="E64" s="275" t="str">
        <f>'12 - 13 ans'!H52</f>
        <v/>
      </c>
      <c r="F64" s="12"/>
      <c r="G64" s="359">
        <f>'12 - 13 ans'!B89</f>
        <v>0</v>
      </c>
      <c r="H64" s="275" t="str">
        <f>'12 - 13 ans'!H89</f>
        <v/>
      </c>
      <c r="I64" s="12"/>
      <c r="J64" s="359">
        <f>'12 - 13 ans'!B120</f>
        <v>0</v>
      </c>
      <c r="K64" s="275" t="str">
        <f>'12 - 13 ans'!H120</f>
        <v/>
      </c>
      <c r="L64" s="12"/>
      <c r="M64" s="359">
        <f>'12 - 13 ans'!B157</f>
        <v>0</v>
      </c>
      <c r="N64" s="275" t="str">
        <f>'12 - 13 ans'!H157</f>
        <v/>
      </c>
      <c r="O64" s="12"/>
      <c r="P64" s="359" t="str">
        <f>'12 - 13 ans'!B181</f>
        <v>Maxime Laurence</v>
      </c>
      <c r="Q64" s="275" t="str">
        <f>'12 - 13 ans'!H181</f>
        <v>DNS</v>
      </c>
      <c r="R64" s="12"/>
      <c r="S64" s="359">
        <f>'12 - 13 ans'!B234</f>
        <v>0</v>
      </c>
      <c r="T64" s="41" t="str">
        <f>'12 - 13 ans'!H234</f>
        <v/>
      </c>
      <c r="V64"/>
      <c r="W64" s="353">
        <f>'Déconte ATHL'!B58</f>
        <v>0</v>
      </c>
      <c r="X64" s="356"/>
      <c r="Y64" s="53">
        <f>'Déconte ATHL'!C58</f>
        <v>0</v>
      </c>
      <c r="Z64" s="306">
        <f>'Déconte ATHL'!R58</f>
        <v>0</v>
      </c>
      <c r="AA64" s="279">
        <f>'Déconte ATHL'!S58</f>
        <v>13</v>
      </c>
    </row>
    <row r="65" spans="1:27" x14ac:dyDescent="0.25">
      <c r="A65" s="153">
        <f>'12 - 13 ans'!B19</f>
        <v>0</v>
      </c>
      <c r="B65" s="275" t="str">
        <f>'12 - 13 ans'!H19</f>
        <v/>
      </c>
      <c r="C65" s="12"/>
      <c r="D65" s="359">
        <f>'12 - 13 ans'!B53</f>
        <v>0</v>
      </c>
      <c r="E65" s="275" t="str">
        <f>'12 - 13 ans'!H53</f>
        <v/>
      </c>
      <c r="F65" s="12"/>
      <c r="G65" s="359">
        <f>'12 - 13 ans'!B90</f>
        <v>0</v>
      </c>
      <c r="H65" s="275" t="str">
        <f>'12 - 13 ans'!H90</f>
        <v/>
      </c>
      <c r="I65" s="12"/>
      <c r="J65" s="359">
        <f>'12 - 13 ans'!B121</f>
        <v>0</v>
      </c>
      <c r="K65" s="275" t="str">
        <f>'12 - 13 ans'!H121</f>
        <v/>
      </c>
      <c r="L65" s="12"/>
      <c r="M65" s="359">
        <f>'12 - 13 ans'!B159</f>
        <v>0</v>
      </c>
      <c r="N65" s="275" t="str">
        <f>'12 - 13 ans'!H159</f>
        <v/>
      </c>
      <c r="O65" s="12"/>
      <c r="P65" s="359" t="str">
        <f>'12 - 13 ans'!B183</f>
        <v>Justin Gauthier</v>
      </c>
      <c r="Q65" s="275" t="str">
        <f>'12 - 13 ans'!H183</f>
        <v>DNS</v>
      </c>
      <c r="R65" s="12"/>
      <c r="S65" s="359">
        <f>'12 - 13 ans'!B235</f>
        <v>0</v>
      </c>
      <c r="T65" s="41" t="str">
        <f>'12 - 13 ans'!H235</f>
        <v/>
      </c>
      <c r="V65"/>
      <c r="W65" s="353">
        <f>'Déconte ATHL'!B59</f>
        <v>0</v>
      </c>
      <c r="X65" s="356"/>
      <c r="Y65" s="53">
        <f>'Déconte ATHL'!C59</f>
        <v>0</v>
      </c>
      <c r="Z65" s="306">
        <f>'Déconte ATHL'!R59</f>
        <v>0</v>
      </c>
      <c r="AA65" s="279">
        <f>'Déconte ATHL'!S59</f>
        <v>13</v>
      </c>
    </row>
    <row r="66" spans="1:27" x14ac:dyDescent="0.25">
      <c r="A66" s="153">
        <f>'12 - 13 ans'!B21</f>
        <v>0</v>
      </c>
      <c r="B66" s="275" t="str">
        <f>'12 - 13 ans'!H21</f>
        <v/>
      </c>
      <c r="C66" s="12"/>
      <c r="D66" s="359">
        <f>'12 - 13 ans'!B55</f>
        <v>0</v>
      </c>
      <c r="E66" s="275" t="str">
        <f>'12 - 13 ans'!H55</f>
        <v/>
      </c>
      <c r="F66" s="12"/>
      <c r="G66" s="359">
        <f>'12 - 13 ans'!B91</f>
        <v>0</v>
      </c>
      <c r="H66" s="275" t="str">
        <f>'12 - 13 ans'!H91</f>
        <v/>
      </c>
      <c r="I66" s="12"/>
      <c r="J66" s="359">
        <f>'12 - 13 ans'!B123</f>
        <v>0</v>
      </c>
      <c r="K66" s="275" t="str">
        <f>'12 - 13 ans'!H123</f>
        <v/>
      </c>
      <c r="L66" s="12"/>
      <c r="M66" s="359" t="str">
        <f>'12 - 13 ans'!B147</f>
        <v>Maxime Laurence</v>
      </c>
      <c r="N66" s="275" t="str">
        <f>'12 - 13 ans'!H147</f>
        <v>DNS</v>
      </c>
      <c r="O66" s="12"/>
      <c r="P66" s="359" t="str">
        <f>'12 - 13 ans'!B178</f>
        <v>Malory Boisclair</v>
      </c>
      <c r="Q66" s="275" t="str">
        <f>'12 - 13 ans'!H178</f>
        <v>DQ</v>
      </c>
      <c r="R66" s="12"/>
      <c r="S66" s="359">
        <f>'12 - 13 ans'!B236</f>
        <v>0</v>
      </c>
      <c r="T66" s="41" t="str">
        <f>'12 - 13 ans'!H236</f>
        <v/>
      </c>
      <c r="V66"/>
      <c r="W66" s="353">
        <f>'Déconte ATHL'!B60</f>
        <v>0</v>
      </c>
      <c r="X66" s="356"/>
      <c r="Y66" s="53">
        <f>'Déconte ATHL'!C60</f>
        <v>0</v>
      </c>
      <c r="Z66" s="306">
        <f>'Déconte ATHL'!R60</f>
        <v>0</v>
      </c>
      <c r="AA66" s="279">
        <f>'Déconte ATHL'!S60</f>
        <v>13</v>
      </c>
    </row>
    <row r="67" spans="1:27" x14ac:dyDescent="0.25">
      <c r="A67" s="153">
        <f>'12 - 13 ans'!B23</f>
        <v>0</v>
      </c>
      <c r="B67" s="275" t="str">
        <f>'12 - 13 ans'!H23</f>
        <v/>
      </c>
      <c r="C67" s="12"/>
      <c r="D67" s="359">
        <f>'12 - 13 ans'!B57</f>
        <v>0</v>
      </c>
      <c r="E67" s="275" t="str">
        <f>'12 - 13 ans'!H57</f>
        <v/>
      </c>
      <c r="F67" s="12"/>
      <c r="G67" s="359" t="str">
        <f>'12 - 13 ans'!B81</f>
        <v>Justin Gauthier</v>
      </c>
      <c r="H67" s="275" t="str">
        <f>'12 - 13 ans'!H81</f>
        <v>DNS</v>
      </c>
      <c r="I67" s="12"/>
      <c r="J67" s="359">
        <f>'12 - 13 ans'!B125</f>
        <v>0</v>
      </c>
      <c r="K67" s="275" t="str">
        <f>'12 - 13 ans'!H125</f>
        <v/>
      </c>
      <c r="L67" s="12"/>
      <c r="M67" s="359" t="str">
        <f>'12 - 13 ans'!B149</f>
        <v>Justin Gauthier</v>
      </c>
      <c r="N67" s="275" t="str">
        <f>'12 - 13 ans'!H149</f>
        <v>DNS</v>
      </c>
      <c r="O67" s="12"/>
      <c r="P67" s="359" t="str">
        <f>'12 - 13 ans'!B184</f>
        <v>Justin Pichette</v>
      </c>
      <c r="Q67" s="275" t="str">
        <f>'12 - 13 ans'!H184</f>
        <v>DQ</v>
      </c>
      <c r="R67" s="12"/>
      <c r="S67" s="359">
        <f>'12 - 13 ans'!B237</f>
        <v>0</v>
      </c>
      <c r="T67" s="41" t="str">
        <f>'12 - 13 ans'!H237</f>
        <v/>
      </c>
      <c r="V67"/>
      <c r="W67" s="353">
        <f>'Déconte ATHL'!B61</f>
        <v>0</v>
      </c>
      <c r="X67" s="356"/>
      <c r="Y67" s="53">
        <f>'Déconte ATHL'!C61</f>
        <v>0</v>
      </c>
      <c r="Z67" s="306">
        <f>'Déconte ATHL'!R61</f>
        <v>0</v>
      </c>
      <c r="AA67" s="279">
        <f>'Déconte ATHL'!S61</f>
        <v>13</v>
      </c>
    </row>
    <row r="68" spans="1:27" ht="15.75" thickBot="1" x14ac:dyDescent="0.3">
      <c r="A68" s="154">
        <f>'12 - 13 ans'!B18</f>
        <v>0</v>
      </c>
      <c r="B68" s="234" t="str">
        <f>'12 - 13 ans'!H18</f>
        <v/>
      </c>
      <c r="C68" s="23"/>
      <c r="D68" s="360" t="str">
        <f>'12 - 13 ans'!B47</f>
        <v>Justin Gauthier</v>
      </c>
      <c r="E68" s="234" t="str">
        <f>'12 - 13 ans'!H47</f>
        <v>DNS</v>
      </c>
      <c r="F68" s="23"/>
      <c r="G68" s="360" t="str">
        <f>'12 - 13 ans'!B79</f>
        <v>Maxime Laurence</v>
      </c>
      <c r="H68" s="234" t="str">
        <f>'12 - 13 ans'!H79</f>
        <v>DQ</v>
      </c>
      <c r="I68" s="23"/>
      <c r="J68" s="360" t="str">
        <f>'12 - 13 ans'!B115</f>
        <v>Justin Gauthier</v>
      </c>
      <c r="K68" s="234" t="str">
        <f>'12 - 13 ans'!H115</f>
        <v>DNS</v>
      </c>
      <c r="L68" s="23"/>
      <c r="M68" s="360" t="str">
        <f>'12 - 13 ans'!B151</f>
        <v>Marianne Caplette</v>
      </c>
      <c r="N68" s="234" t="str">
        <f>'12 - 13 ans'!H151</f>
        <v>DQ</v>
      </c>
      <c r="O68" s="23"/>
      <c r="P68" s="360" t="str">
        <f>'12 - 13 ans'!B185</f>
        <v>Marianne Caplette</v>
      </c>
      <c r="Q68" s="234" t="str">
        <f>'12 - 13 ans'!H185</f>
        <v>DQ</v>
      </c>
      <c r="R68" s="23"/>
      <c r="S68" s="360">
        <f>'12 - 13 ans'!B238</f>
        <v>0</v>
      </c>
      <c r="T68" s="42" t="str">
        <f>'12 - 13 ans'!H238</f>
        <v/>
      </c>
      <c r="V68"/>
      <c r="W68" s="354">
        <f>'Déconte ATHL'!B62</f>
        <v>0</v>
      </c>
      <c r="X68" s="169"/>
      <c r="Y68" s="54">
        <f>'Déconte ATHL'!C62</f>
        <v>0</v>
      </c>
      <c r="Z68" s="307">
        <f>'Déconte ATHL'!R62</f>
        <v>0</v>
      </c>
      <c r="AA68" s="280">
        <f>'Déconte ATHL'!S62</f>
        <v>13</v>
      </c>
    </row>
    <row r="69" spans="1:27" ht="15.75" thickBot="1" x14ac:dyDescent="0.3"/>
    <row r="70" spans="1:27" s="35" customFormat="1" ht="21.75" thickBot="1" x14ac:dyDescent="0.3">
      <c r="A70" s="388" t="s">
        <v>53</v>
      </c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89"/>
      <c r="T70" s="404" t="s">
        <v>162</v>
      </c>
      <c r="U70" s="405"/>
      <c r="V70" s="405"/>
      <c r="W70" s="405"/>
      <c r="X70" s="406"/>
    </row>
    <row r="71" spans="1:27" s="35" customFormat="1" ht="15.75" thickBot="1" x14ac:dyDescent="0.3">
      <c r="A71" s="402" t="s">
        <v>45</v>
      </c>
      <c r="B71" s="403"/>
      <c r="C71" s="143"/>
      <c r="D71" s="402" t="s">
        <v>46</v>
      </c>
      <c r="E71" s="403"/>
      <c r="F71" s="143"/>
      <c r="G71" s="402" t="s">
        <v>47</v>
      </c>
      <c r="H71" s="403"/>
      <c r="I71" s="143"/>
      <c r="J71" s="402" t="s">
        <v>48</v>
      </c>
      <c r="K71" s="403"/>
      <c r="L71" s="143"/>
      <c r="M71" s="402" t="s">
        <v>49</v>
      </c>
      <c r="N71" s="403"/>
      <c r="O71" s="143"/>
      <c r="P71" s="402" t="s">
        <v>50</v>
      </c>
      <c r="Q71" s="403"/>
      <c r="T71" s="407" t="s">
        <v>171</v>
      </c>
      <c r="U71" s="408"/>
      <c r="V71" s="408"/>
      <c r="W71" s="408"/>
      <c r="X71" s="409"/>
    </row>
    <row r="72" spans="1:27" s="35" customFormat="1" ht="15.75" thickBot="1" x14ac:dyDescent="0.3">
      <c r="A72" s="156" t="s">
        <v>11</v>
      </c>
      <c r="B72" s="118" t="s">
        <v>15</v>
      </c>
      <c r="C72" s="143"/>
      <c r="D72" s="156" t="s">
        <v>11</v>
      </c>
      <c r="E72" s="118" t="s">
        <v>15</v>
      </c>
      <c r="F72" s="143"/>
      <c r="G72" s="156" t="s">
        <v>11</v>
      </c>
      <c r="H72" s="118" t="s">
        <v>15</v>
      </c>
      <c r="I72" s="143"/>
      <c r="J72" s="156" t="s">
        <v>11</v>
      </c>
      <c r="K72" s="118" t="s">
        <v>15</v>
      </c>
      <c r="L72" s="143"/>
      <c r="M72" s="156" t="s">
        <v>11</v>
      </c>
      <c r="N72" s="118" t="s">
        <v>15</v>
      </c>
      <c r="O72" s="143"/>
      <c r="P72" s="156" t="s">
        <v>11</v>
      </c>
      <c r="Q72" s="118" t="s">
        <v>15</v>
      </c>
      <c r="T72" s="349" t="s">
        <v>10</v>
      </c>
      <c r="U72" s="350"/>
      <c r="V72" s="347" t="s">
        <v>11</v>
      </c>
      <c r="W72" s="348" t="s">
        <v>16</v>
      </c>
      <c r="X72" s="348" t="s">
        <v>15</v>
      </c>
    </row>
    <row r="73" spans="1:27" x14ac:dyDescent="0.25">
      <c r="A73" s="152" t="str">
        <f>'14 - 15 ans F'!B41</f>
        <v>Manuelle Charbonneau</v>
      </c>
      <c r="B73" s="15">
        <f>'14 - 15 ans F'!H41</f>
        <v>1</v>
      </c>
      <c r="C73" s="16"/>
      <c r="D73" s="358" t="str">
        <f>'14 - 15 ans F'!B75</f>
        <v>Manuelle Charbonneau</v>
      </c>
      <c r="E73" s="15">
        <f>'14 - 15 ans F'!H75</f>
        <v>1</v>
      </c>
      <c r="F73" s="16"/>
      <c r="G73" s="358" t="str">
        <f>'14 - 15 ans F'!B109</f>
        <v>Manuelle Charbonneau</v>
      </c>
      <c r="H73" s="15">
        <f>'14 - 15 ans F'!H109</f>
        <v>1</v>
      </c>
      <c r="I73" s="16"/>
      <c r="J73" s="358" t="str">
        <f>'14 - 15 ans F'!B143</f>
        <v>Manuelle Charbonneau</v>
      </c>
      <c r="K73" s="15">
        <f>'14 - 15 ans F'!H143</f>
        <v>1</v>
      </c>
      <c r="L73" s="16"/>
      <c r="M73" s="358" t="str">
        <f>'14 - 15 ans F'!B177</f>
        <v>Manuelle Charbonneau</v>
      </c>
      <c r="N73" s="15">
        <f>'14 - 15 ans F'!H177</f>
        <v>1</v>
      </c>
      <c r="O73" s="16"/>
      <c r="P73" s="358" t="str">
        <f>'14 - 15 ans F'!B209</f>
        <v>Paula Loaiza</v>
      </c>
      <c r="Q73" s="40" t="str">
        <f>'14 - 15 ans F'!H209</f>
        <v/>
      </c>
      <c r="S73"/>
      <c r="T73" s="357" t="str">
        <f>'Déconte ATHL'!B65</f>
        <v>Dam'eauclès</v>
      </c>
      <c r="U73" s="166"/>
      <c r="V73" s="52" t="str">
        <f>'Déconte ATHL'!C65</f>
        <v>Manuelle Charbonneau</v>
      </c>
      <c r="W73" s="308">
        <f>'Déconte ATHL'!AA65</f>
        <v>100</v>
      </c>
      <c r="X73" s="89">
        <f>'Déconte ATHL'!AB65</f>
        <v>1</v>
      </c>
    </row>
    <row r="74" spans="1:27" x14ac:dyDescent="0.25">
      <c r="A74" s="153" t="str">
        <f>'14 - 15 ans F'!B43</f>
        <v>Emma Lajeunesse</v>
      </c>
      <c r="B74" s="275">
        <f>'14 - 15 ans F'!H43</f>
        <v>2</v>
      </c>
      <c r="C74" s="12"/>
      <c r="D74" s="359" t="str">
        <f>'14 - 15 ans F'!B82</f>
        <v>Rosanne Trépanier</v>
      </c>
      <c r="E74" s="275">
        <f>'14 - 15 ans F'!H82</f>
        <v>2</v>
      </c>
      <c r="F74" s="12"/>
      <c r="G74" s="359" t="str">
        <f>'14 - 15 ans F'!B113</f>
        <v>AnnabelleDuquet</v>
      </c>
      <c r="H74" s="275">
        <f>'14 - 15 ans F'!H113</f>
        <v>2</v>
      </c>
      <c r="I74" s="12"/>
      <c r="J74" s="359" t="str">
        <f>'14 - 15 ans F'!B145</f>
        <v>Emma Lajeunesse</v>
      </c>
      <c r="K74" s="275">
        <f>'14 - 15 ans F'!H145</f>
        <v>2</v>
      </c>
      <c r="L74" s="12"/>
      <c r="M74" s="359" t="str">
        <f>'14 - 15 ans F'!B184</f>
        <v>Rosanne Trépanier</v>
      </c>
      <c r="N74" s="275">
        <f>'14 - 15 ans F'!H184</f>
        <v>2</v>
      </c>
      <c r="O74" s="12"/>
      <c r="P74" s="359" t="str">
        <f>'14 - 15 ans F'!B210</f>
        <v>Audrey Desroches</v>
      </c>
      <c r="Q74" s="41" t="str">
        <f>'14 - 15 ans F'!H210</f>
        <v/>
      </c>
      <c r="S74"/>
      <c r="T74" s="353" t="str">
        <f>'Déconte ATHL'!B71</f>
        <v>30deux</v>
      </c>
      <c r="U74" s="356"/>
      <c r="V74" s="53" t="str">
        <f>'Déconte ATHL'!C71</f>
        <v>Rosanne Trépanier</v>
      </c>
      <c r="W74" s="306">
        <f>'Déconte ATHL'!AA71</f>
        <v>82</v>
      </c>
      <c r="X74" s="378">
        <f>'Déconte ATHL'!AB71</f>
        <v>2</v>
      </c>
    </row>
    <row r="75" spans="1:27" x14ac:dyDescent="0.25">
      <c r="A75" s="153" t="str">
        <f>'14 - 15 ans F'!B48</f>
        <v>Rosanne Trépanier</v>
      </c>
      <c r="B75" s="275">
        <f>'14 - 15 ans F'!H48</f>
        <v>3</v>
      </c>
      <c r="C75" s="12"/>
      <c r="D75" s="359" t="str">
        <f>'14 - 15 ans F'!B77</f>
        <v>Emma Lajeunesse</v>
      </c>
      <c r="E75" s="275">
        <f>'14 - 15 ans F'!H77</f>
        <v>3</v>
      </c>
      <c r="F75" s="12"/>
      <c r="G75" s="359" t="str">
        <f>'14 - 15 ans F'!B111</f>
        <v>Emma Lajeunesse</v>
      </c>
      <c r="H75" s="275">
        <f>'14 - 15 ans F'!H111</f>
        <v>3</v>
      </c>
      <c r="I75" s="12"/>
      <c r="J75" s="359" t="str">
        <f>'14 - 15 ans F'!B150</f>
        <v>Rosanne Trépanier</v>
      </c>
      <c r="K75" s="275">
        <f>'14 - 15 ans F'!H150</f>
        <v>3</v>
      </c>
      <c r="L75" s="12"/>
      <c r="M75" s="359" t="str">
        <f>'14 - 15 ans F'!B178</f>
        <v>Myriam Jacques</v>
      </c>
      <c r="N75" s="275">
        <f>'14 - 15 ans F'!H178</f>
        <v>3</v>
      </c>
      <c r="O75" s="12"/>
      <c r="P75" s="359" t="str">
        <f>'14 - 15 ans F'!B211</f>
        <v>Manuelle Charbonneau</v>
      </c>
      <c r="Q75" s="41" t="str">
        <f>'14 - 15 ans F'!H211</f>
        <v/>
      </c>
      <c r="S75"/>
      <c r="T75" s="353" t="str">
        <f>'Déconte ATHL'!B67</f>
        <v>Dam'eauclès</v>
      </c>
      <c r="U75" s="356"/>
      <c r="V75" s="53" t="str">
        <f>'Déconte ATHL'!C67</f>
        <v>Emma Lajeunesse</v>
      </c>
      <c r="W75" s="306">
        <f>'Déconte ATHL'!AA67</f>
        <v>68</v>
      </c>
      <c r="X75" s="279">
        <f>'Déconte ATHL'!AB67</f>
        <v>3</v>
      </c>
    </row>
    <row r="76" spans="1:27" x14ac:dyDescent="0.25">
      <c r="A76" s="153" t="str">
        <f>'14 - 15 ans F'!B45</f>
        <v>AnnabelleDuquet</v>
      </c>
      <c r="B76" s="275">
        <f>'14 - 15 ans F'!H45</f>
        <v>4</v>
      </c>
      <c r="C76" s="12"/>
      <c r="D76" s="359" t="str">
        <f>'14 - 15 ans F'!B76</f>
        <v>Myriam Jacques</v>
      </c>
      <c r="E76" s="275">
        <f>'14 - 15 ans F'!H76</f>
        <v>4</v>
      </c>
      <c r="F76" s="12"/>
      <c r="G76" s="359" t="str">
        <f>'14 - 15 ans F'!B116</f>
        <v>Rosanne Trépanier</v>
      </c>
      <c r="H76" s="275">
        <f>'14 - 15 ans F'!H116</f>
        <v>4</v>
      </c>
      <c r="I76" s="12"/>
      <c r="J76" s="359" t="str">
        <f>'14 - 15 ans F'!B144</f>
        <v>Myriam Jacques</v>
      </c>
      <c r="K76" s="275">
        <f>'14 - 15 ans F'!H144</f>
        <v>4</v>
      </c>
      <c r="L76" s="12"/>
      <c r="M76" s="359" t="str">
        <f>'14 - 15 ans F'!B181</f>
        <v>AnnabelleDuquet</v>
      </c>
      <c r="N76" s="275">
        <f>'14 - 15 ans F'!H181</f>
        <v>4</v>
      </c>
      <c r="O76" s="12"/>
      <c r="P76" s="359" t="str">
        <f>'14 - 15 ans F'!B212</f>
        <v>Myriam Jacques</v>
      </c>
      <c r="Q76" s="41" t="str">
        <f>'14 - 15 ans F'!H212</f>
        <v/>
      </c>
      <c r="S76"/>
      <c r="T76" s="353" t="str">
        <f>'Déconte ATHL'!B69</f>
        <v>O'méga</v>
      </c>
      <c r="U76" s="356"/>
      <c r="V76" s="53" t="str">
        <f>'Déconte ATHL'!C69</f>
        <v>AnnabelleDuquet</v>
      </c>
      <c r="W76" s="306">
        <f>'Déconte ATHL'!AA69</f>
        <v>64</v>
      </c>
      <c r="X76" s="279">
        <f>'Déconte ATHL'!AB69</f>
        <v>4</v>
      </c>
    </row>
    <row r="77" spans="1:27" x14ac:dyDescent="0.25">
      <c r="A77" s="153" t="str">
        <f>'14 - 15 ans F'!B47</f>
        <v>Alexane Thibeault</v>
      </c>
      <c r="B77" s="275">
        <f>'14 - 15 ans F'!H47</f>
        <v>5</v>
      </c>
      <c r="C77" s="12"/>
      <c r="D77" s="359" t="str">
        <f>'14 - 15 ans F'!B78</f>
        <v>Sarah-Claude Lampron</v>
      </c>
      <c r="E77" s="275">
        <f>'14 - 15 ans F'!H78</f>
        <v>5</v>
      </c>
      <c r="F77" s="12"/>
      <c r="G77" s="359" t="str">
        <f>'14 - 15 ans F'!B112</f>
        <v>Sarah-Claude Lampron</v>
      </c>
      <c r="H77" s="275">
        <f>'14 - 15 ans F'!H112</f>
        <v>5</v>
      </c>
      <c r="I77" s="12"/>
      <c r="J77" s="359" t="str">
        <f>'14 - 15 ans F'!B142</f>
        <v>Audrey Desroches</v>
      </c>
      <c r="K77" s="275">
        <f>'14 - 15 ans F'!H142</f>
        <v>5</v>
      </c>
      <c r="L77" s="12"/>
      <c r="M77" s="359" t="str">
        <f>'14 - 15 ans F'!B176</f>
        <v>Audrey Desroches</v>
      </c>
      <c r="N77" s="275">
        <f>'14 - 15 ans F'!H176</f>
        <v>5</v>
      </c>
      <c r="O77" s="12"/>
      <c r="P77" s="359" t="str">
        <f>'14 - 15 ans F'!B213</f>
        <v>Emma Lajeunesse</v>
      </c>
      <c r="Q77" s="41" t="str">
        <f>'14 - 15 ans F'!H213</f>
        <v/>
      </c>
      <c r="S77"/>
      <c r="T77" s="353" t="str">
        <f>'Déconte ATHL'!B66</f>
        <v>Dam'eauclès</v>
      </c>
      <c r="U77" s="356"/>
      <c r="V77" s="53" t="str">
        <f>'Déconte ATHL'!C66</f>
        <v>Myriam Jacques</v>
      </c>
      <c r="W77" s="306">
        <f>'Déconte ATHL'!AA66</f>
        <v>62</v>
      </c>
      <c r="X77" s="279">
        <f>'Déconte ATHL'!AB66</f>
        <v>5</v>
      </c>
    </row>
    <row r="78" spans="1:27" x14ac:dyDescent="0.25">
      <c r="A78" s="153" t="str">
        <f>'14 - 15 ans F'!B40</f>
        <v>Audrey Desroches</v>
      </c>
      <c r="B78" s="275">
        <f>'14 - 15 ans F'!H40</f>
        <v>6</v>
      </c>
      <c r="C78" s="12"/>
      <c r="D78" s="359" t="str">
        <f>'14 - 15 ans F'!B73</f>
        <v>Paula Loaiza</v>
      </c>
      <c r="E78" s="275">
        <f>'14 - 15 ans F'!H73</f>
        <v>6</v>
      </c>
      <c r="F78" s="12"/>
      <c r="G78" s="359" t="str">
        <f>'14 - 15 ans F'!B108</f>
        <v>Audrey Desroches</v>
      </c>
      <c r="H78" s="275">
        <f>'14 - 15 ans F'!H108</f>
        <v>6</v>
      </c>
      <c r="I78" s="12"/>
      <c r="J78" s="359" t="str">
        <f>'14 - 15 ans F'!B141</f>
        <v>Paula Loaiza</v>
      </c>
      <c r="K78" s="275">
        <f>'14 - 15 ans F'!H141</f>
        <v>6</v>
      </c>
      <c r="L78" s="12"/>
      <c r="M78" s="359" t="str">
        <f>'14 - 15 ans F'!B180</f>
        <v>Sarah-Claude Lampron</v>
      </c>
      <c r="N78" s="275">
        <f>'14 - 15 ans F'!H180</f>
        <v>6</v>
      </c>
      <c r="O78" s="12"/>
      <c r="P78" s="359" t="str">
        <f>'14 - 15 ans F'!B214</f>
        <v>Sarah-Claude Lampron</v>
      </c>
      <c r="Q78" s="41" t="str">
        <f>'14 - 15 ans F'!H214</f>
        <v/>
      </c>
      <c r="S78"/>
      <c r="T78" s="353" t="str">
        <f>'Déconte ATHL'!B68</f>
        <v>CSRAD</v>
      </c>
      <c r="U78" s="356"/>
      <c r="V78" s="53" t="str">
        <f>'Déconte ATHL'!C68</f>
        <v>Sarah-Claude Lampron</v>
      </c>
      <c r="W78" s="306">
        <f>'Déconte ATHL'!AA68</f>
        <v>60</v>
      </c>
      <c r="X78" s="381">
        <f>'Déconte ATHL'!AB68</f>
        <v>6</v>
      </c>
    </row>
    <row r="79" spans="1:27" x14ac:dyDescent="0.25">
      <c r="A79" s="153" t="str">
        <f>'14 - 15 ans F'!B44</f>
        <v>Sarah-Claude Lampron</v>
      </c>
      <c r="B79" s="275">
        <f>'14 - 15 ans F'!H44</f>
        <v>7</v>
      </c>
      <c r="C79" s="12"/>
      <c r="D79" s="359" t="str">
        <f>'14 - 15 ans F'!B81</f>
        <v>Alexane Thibeault</v>
      </c>
      <c r="E79" s="275">
        <f>'14 - 15 ans F'!H81</f>
        <v>7</v>
      </c>
      <c r="F79" s="12"/>
      <c r="G79" s="359" t="str">
        <f>'14 - 15 ans F'!B115</f>
        <v>Alexane Thibeault</v>
      </c>
      <c r="H79" s="275">
        <f>'14 - 15 ans F'!H115</f>
        <v>7</v>
      </c>
      <c r="I79" s="12"/>
      <c r="J79" s="359" t="str">
        <f>'14 - 15 ans F'!B146</f>
        <v>Sarah-Claude Lampron</v>
      </c>
      <c r="K79" s="275">
        <f>'14 - 15 ans F'!H146</f>
        <v>7</v>
      </c>
      <c r="L79" s="12"/>
      <c r="M79" s="359" t="str">
        <f>'14 - 15 ans F'!B175</f>
        <v>Paula Loaiza</v>
      </c>
      <c r="N79" s="275">
        <f>'14 - 15 ans F'!H175</f>
        <v>7</v>
      </c>
      <c r="O79" s="12"/>
      <c r="P79" s="359" t="str">
        <f>'14 - 15 ans F'!B215</f>
        <v>AnnabelleDuquet</v>
      </c>
      <c r="Q79" s="41" t="str">
        <f>'14 - 15 ans F'!H215</f>
        <v/>
      </c>
      <c r="S79"/>
      <c r="T79" s="353" t="str">
        <f>'Déconte ATHL'!B64</f>
        <v>CAEM</v>
      </c>
      <c r="U79" s="356"/>
      <c r="V79" s="53" t="str">
        <f>'Déconte ATHL'!C64</f>
        <v>Audrey Desroches</v>
      </c>
      <c r="W79" s="306">
        <f>'Déconte ATHL'!AA64</f>
        <v>58</v>
      </c>
      <c r="X79" s="364">
        <f>'Déconte ATHL'!AB64</f>
        <v>7</v>
      </c>
    </row>
    <row r="80" spans="1:27" x14ac:dyDescent="0.25">
      <c r="A80" s="153" t="str">
        <f>'14 - 15 ans F'!B39</f>
        <v>Paula Loaiza</v>
      </c>
      <c r="B80" s="275">
        <f>'14 - 15 ans F'!H39</f>
        <v>8</v>
      </c>
      <c r="C80" s="12"/>
      <c r="D80" s="359" t="str">
        <f>'14 - 15 ans F'!B79</f>
        <v>AnnabelleDuquet</v>
      </c>
      <c r="E80" s="275">
        <f>'14 - 15 ans F'!H79</f>
        <v>8</v>
      </c>
      <c r="F80" s="12"/>
      <c r="G80" s="359" t="str">
        <f>'14 - 15 ans F'!B110</f>
        <v>Myriam Jacques</v>
      </c>
      <c r="H80" s="275">
        <f>'14 - 15 ans F'!H110</f>
        <v>8</v>
      </c>
      <c r="I80" s="12"/>
      <c r="J80" s="359" t="str">
        <f>'14 - 15 ans F'!B148</f>
        <v>Odette Côté</v>
      </c>
      <c r="K80" s="275">
        <f>'14 - 15 ans F'!H148</f>
        <v>8</v>
      </c>
      <c r="L80" s="12"/>
      <c r="M80" s="359">
        <f>'14 - 15 ans F'!B185</f>
        <v>0</v>
      </c>
      <c r="N80" s="275" t="str">
        <f>'14 - 15 ans F'!H185</f>
        <v/>
      </c>
      <c r="O80" s="12"/>
      <c r="P80" s="359" t="str">
        <f>'14 - 15 ans F'!B216</f>
        <v>Odette Côté</v>
      </c>
      <c r="Q80" s="41" t="str">
        <f>'14 - 15 ans F'!H216</f>
        <v/>
      </c>
      <c r="S80"/>
      <c r="T80" s="353" t="str">
        <f>'Déconte ATHL'!B63</f>
        <v>SSSL</v>
      </c>
      <c r="U80" s="356"/>
      <c r="V80" s="53" t="str">
        <f>'Déconte ATHL'!C63</f>
        <v>Paula Loaiza</v>
      </c>
      <c r="W80" s="306">
        <f>'Déconte ATHL'!AA63</f>
        <v>53</v>
      </c>
      <c r="X80" s="279">
        <f>'Déconte ATHL'!AB63</f>
        <v>8</v>
      </c>
    </row>
    <row r="81" spans="1:24" x14ac:dyDescent="0.25">
      <c r="A81" s="153" t="str">
        <f>'14 - 15 ans F'!B42</f>
        <v>Myriam Jacques</v>
      </c>
      <c r="B81" s="275">
        <f>'14 - 15 ans F'!H42</f>
        <v>9</v>
      </c>
      <c r="C81" s="12"/>
      <c r="D81" s="359" t="str">
        <f>'14 - 15 ans F'!B74</f>
        <v>Audrey Desroches</v>
      </c>
      <c r="E81" s="275">
        <f>'14 - 15 ans F'!H74</f>
        <v>9</v>
      </c>
      <c r="F81" s="12"/>
      <c r="G81" s="359" t="str">
        <f>'14 - 15 ans F'!B107</f>
        <v>Paula Loaiza</v>
      </c>
      <c r="H81" s="275">
        <f>'14 - 15 ans F'!H107</f>
        <v>9</v>
      </c>
      <c r="I81" s="12"/>
      <c r="J81" s="359" t="str">
        <f>'14 - 15 ans F'!B147</f>
        <v>AnnabelleDuquet</v>
      </c>
      <c r="K81" s="275">
        <f>'14 - 15 ans F'!H147</f>
        <v>9</v>
      </c>
      <c r="L81" s="12"/>
      <c r="M81" s="359">
        <f>'14 - 15 ans F'!B187</f>
        <v>0</v>
      </c>
      <c r="N81" s="275" t="str">
        <f>'14 - 15 ans F'!H187</f>
        <v/>
      </c>
      <c r="O81" s="12"/>
      <c r="P81" s="359" t="str">
        <f>'14 - 15 ans F'!B217</f>
        <v>Alexane Thibeault</v>
      </c>
      <c r="Q81" s="41" t="str">
        <f>'14 - 15 ans F'!H217</f>
        <v/>
      </c>
      <c r="S81"/>
      <c r="T81" s="353" t="str">
        <f>'Déconte ATHL'!B72</f>
        <v>CSRN</v>
      </c>
      <c r="U81" s="356"/>
      <c r="V81" s="53" t="str">
        <f>'Déconte ATHL'!C72</f>
        <v>Alexane Thibeault</v>
      </c>
      <c r="W81" s="306">
        <f>'Déconte ATHL'!AA72</f>
        <v>35</v>
      </c>
      <c r="X81" s="279">
        <f>'Déconte ATHL'!AB72</f>
        <v>9</v>
      </c>
    </row>
    <row r="82" spans="1:24" x14ac:dyDescent="0.25">
      <c r="A82" s="153" t="str">
        <f>'14 - 15 ans F'!B46</f>
        <v>Odette Côté</v>
      </c>
      <c r="B82" s="275">
        <f>'14 - 15 ans F'!H46</f>
        <v>10</v>
      </c>
      <c r="C82" s="12"/>
      <c r="D82" s="359">
        <f>'14 - 15 ans F'!B83</f>
        <v>0</v>
      </c>
      <c r="E82" s="275" t="str">
        <f>'14 - 15 ans F'!H83</f>
        <v/>
      </c>
      <c r="F82" s="12"/>
      <c r="G82" s="359">
        <f>'14 - 15 ans F'!B117</f>
        <v>0</v>
      </c>
      <c r="H82" s="275" t="str">
        <f>'14 - 15 ans F'!H117</f>
        <v/>
      </c>
      <c r="I82" s="12"/>
      <c r="J82" s="359">
        <f>'14 - 15 ans F'!B151</f>
        <v>0</v>
      </c>
      <c r="K82" s="275" t="str">
        <f>'14 - 15 ans F'!H151</f>
        <v/>
      </c>
      <c r="L82" s="12"/>
      <c r="M82" s="359">
        <f>'14 - 15 ans F'!B188</f>
        <v>0</v>
      </c>
      <c r="N82" s="275" t="str">
        <f>'14 - 15 ans F'!H188</f>
        <v/>
      </c>
      <c r="O82" s="12"/>
      <c r="P82" s="359" t="str">
        <f>'14 - 15 ans F'!B218</f>
        <v>Rosanne Trépanier</v>
      </c>
      <c r="Q82" s="41" t="str">
        <f>'14 - 15 ans F'!H218</f>
        <v/>
      </c>
      <c r="S82"/>
      <c r="T82" s="353" t="str">
        <f>'Déconte ATHL'!B70</f>
        <v>O'méga</v>
      </c>
      <c r="U82" s="356"/>
      <c r="V82" s="53" t="str">
        <f>'Déconte ATHL'!C70</f>
        <v>Odette Côté</v>
      </c>
      <c r="W82" s="306">
        <f>'Déconte ATHL'!AA70</f>
        <v>17</v>
      </c>
      <c r="X82" s="279">
        <f>'Déconte ATHL'!AB70</f>
        <v>10</v>
      </c>
    </row>
    <row r="83" spans="1:24" x14ac:dyDescent="0.25">
      <c r="A83" s="153">
        <f>'14 - 15 ans F'!B49</f>
        <v>0</v>
      </c>
      <c r="B83" s="275" t="str">
        <f>'14 - 15 ans F'!H49</f>
        <v/>
      </c>
      <c r="C83" s="12"/>
      <c r="D83" s="359">
        <f>'14 - 15 ans F'!B85</f>
        <v>0</v>
      </c>
      <c r="E83" s="275" t="str">
        <f>'14 - 15 ans F'!H85</f>
        <v/>
      </c>
      <c r="F83" s="12"/>
      <c r="G83" s="359">
        <f>'14 - 15 ans F'!B119</f>
        <v>0</v>
      </c>
      <c r="H83" s="275" t="str">
        <f>'14 - 15 ans F'!H119</f>
        <v/>
      </c>
      <c r="I83" s="12"/>
      <c r="J83" s="359">
        <f>'14 - 15 ans F'!B153</f>
        <v>0</v>
      </c>
      <c r="K83" s="275" t="str">
        <f>'14 - 15 ans F'!H153</f>
        <v/>
      </c>
      <c r="L83" s="12"/>
      <c r="M83" s="359">
        <f>'14 - 15 ans F'!B189</f>
        <v>0</v>
      </c>
      <c r="N83" s="275" t="str">
        <f>'14 - 15 ans F'!H189</f>
        <v/>
      </c>
      <c r="O83" s="12"/>
      <c r="P83" s="359">
        <f>'14 - 15 ans F'!B219</f>
        <v>0</v>
      </c>
      <c r="Q83" s="41" t="str">
        <f>'14 - 15 ans F'!H219</f>
        <v/>
      </c>
      <c r="S83"/>
      <c r="T83" s="353">
        <f>'Déconte ATHL'!B73</f>
        <v>0</v>
      </c>
      <c r="U83" s="356"/>
      <c r="V83" s="53">
        <f>'Déconte ATHL'!C73</f>
        <v>0</v>
      </c>
      <c r="W83" s="306">
        <f>'Déconte ATHL'!AA73</f>
        <v>0</v>
      </c>
      <c r="X83" s="279">
        <f>'Déconte ATHL'!AB73</f>
        <v>11</v>
      </c>
    </row>
    <row r="84" spans="1:24" x14ac:dyDescent="0.25">
      <c r="A84" s="153">
        <f>'14 - 15 ans F'!B51</f>
        <v>0</v>
      </c>
      <c r="B84" s="275" t="str">
        <f>'14 - 15 ans F'!H51</f>
        <v/>
      </c>
      <c r="C84" s="12"/>
      <c r="D84" s="359">
        <f>'14 - 15 ans F'!B86</f>
        <v>0</v>
      </c>
      <c r="E84" s="275" t="str">
        <f>'14 - 15 ans F'!H86</f>
        <v/>
      </c>
      <c r="F84" s="12"/>
      <c r="G84" s="359">
        <f>'14 - 15 ans F'!B120</f>
        <v>0</v>
      </c>
      <c r="H84" s="275" t="str">
        <f>'14 - 15 ans F'!H120</f>
        <v/>
      </c>
      <c r="I84" s="12"/>
      <c r="J84" s="359">
        <f>'14 - 15 ans F'!B154</f>
        <v>0</v>
      </c>
      <c r="K84" s="275" t="str">
        <f>'14 - 15 ans F'!H154</f>
        <v/>
      </c>
      <c r="L84" s="12"/>
      <c r="M84" s="359">
        <f>'14 - 15 ans F'!B190</f>
        <v>0</v>
      </c>
      <c r="N84" s="275" t="str">
        <f>'14 - 15 ans F'!H190</f>
        <v/>
      </c>
      <c r="O84" s="12"/>
      <c r="P84" s="359">
        <f>'14 - 15 ans F'!B220</f>
        <v>0</v>
      </c>
      <c r="Q84" s="41" t="str">
        <f>'14 - 15 ans F'!H220</f>
        <v/>
      </c>
      <c r="S84"/>
      <c r="T84" s="353">
        <f>'Déconte ATHL'!B74</f>
        <v>0</v>
      </c>
      <c r="U84" s="356"/>
      <c r="V84" s="53">
        <f>'Déconte ATHL'!C74</f>
        <v>0</v>
      </c>
      <c r="W84" s="306">
        <f>'Déconte ATHL'!AA74</f>
        <v>0</v>
      </c>
      <c r="X84" s="279">
        <f>'Déconte ATHL'!AB74</f>
        <v>11</v>
      </c>
    </row>
    <row r="85" spans="1:24" x14ac:dyDescent="0.25">
      <c r="A85" s="153">
        <f>'14 - 15 ans F'!B52</f>
        <v>0</v>
      </c>
      <c r="B85" s="275" t="str">
        <f>'14 - 15 ans F'!H52</f>
        <v/>
      </c>
      <c r="C85" s="12"/>
      <c r="D85" s="359">
        <f>'14 - 15 ans F'!B87</f>
        <v>0</v>
      </c>
      <c r="E85" s="275" t="str">
        <f>'14 - 15 ans F'!H87</f>
        <v/>
      </c>
      <c r="F85" s="12"/>
      <c r="G85" s="359">
        <f>'14 - 15 ans F'!B121</f>
        <v>0</v>
      </c>
      <c r="H85" s="275" t="str">
        <f>'14 - 15 ans F'!H121</f>
        <v/>
      </c>
      <c r="I85" s="12"/>
      <c r="J85" s="359">
        <f>'14 - 15 ans F'!B155</f>
        <v>0</v>
      </c>
      <c r="K85" s="275" t="str">
        <f>'14 - 15 ans F'!H155</f>
        <v/>
      </c>
      <c r="L85" s="12"/>
      <c r="M85" s="359">
        <f>'14 - 15 ans F'!B191</f>
        <v>0</v>
      </c>
      <c r="N85" s="275" t="str">
        <f>'14 - 15 ans F'!H191</f>
        <v/>
      </c>
      <c r="O85" s="12"/>
      <c r="P85" s="359">
        <f>'14 - 15 ans F'!B221</f>
        <v>0</v>
      </c>
      <c r="Q85" s="41" t="str">
        <f>'14 - 15 ans F'!H221</f>
        <v/>
      </c>
      <c r="S85"/>
      <c r="T85" s="353">
        <f>'Déconte ATHL'!B75</f>
        <v>0</v>
      </c>
      <c r="U85" s="356"/>
      <c r="V85" s="53">
        <f>'Déconte ATHL'!C75</f>
        <v>0</v>
      </c>
      <c r="W85" s="306">
        <f>'Déconte ATHL'!AA75</f>
        <v>0</v>
      </c>
      <c r="X85" s="279">
        <f>'Déconte ATHL'!AB75</f>
        <v>11</v>
      </c>
    </row>
    <row r="86" spans="1:24" x14ac:dyDescent="0.25">
      <c r="A86" s="153">
        <f>'14 - 15 ans F'!B53</f>
        <v>0</v>
      </c>
      <c r="B86" s="275" t="str">
        <f>'14 - 15 ans F'!H53</f>
        <v/>
      </c>
      <c r="C86" s="12"/>
      <c r="D86" s="359">
        <f>'14 - 15 ans F'!B88</f>
        <v>0</v>
      </c>
      <c r="E86" s="275" t="str">
        <f>'14 - 15 ans F'!H88</f>
        <v/>
      </c>
      <c r="F86" s="12"/>
      <c r="G86" s="359">
        <f>'14 - 15 ans F'!B122</f>
        <v>0</v>
      </c>
      <c r="H86" s="275" t="str">
        <f>'14 - 15 ans F'!H122</f>
        <v/>
      </c>
      <c r="I86" s="12"/>
      <c r="J86" s="359">
        <f>'14 - 15 ans F'!B156</f>
        <v>0</v>
      </c>
      <c r="K86" s="275" t="str">
        <f>'14 - 15 ans F'!H156</f>
        <v/>
      </c>
      <c r="L86" s="12"/>
      <c r="M86" s="359">
        <f>'14 - 15 ans F'!B192</f>
        <v>0</v>
      </c>
      <c r="N86" s="275" t="str">
        <f>'14 - 15 ans F'!H192</f>
        <v/>
      </c>
      <c r="O86" s="12"/>
      <c r="P86" s="359">
        <f>'14 - 15 ans F'!B222</f>
        <v>0</v>
      </c>
      <c r="Q86" s="41" t="str">
        <f>'14 - 15 ans F'!H222</f>
        <v/>
      </c>
      <c r="S86"/>
      <c r="T86" s="353">
        <f>'Déconte ATHL'!B76</f>
        <v>0</v>
      </c>
      <c r="U86" s="356"/>
      <c r="V86" s="53">
        <f>'Déconte ATHL'!C76</f>
        <v>0</v>
      </c>
      <c r="W86" s="306">
        <f>'Déconte ATHL'!AA76</f>
        <v>0</v>
      </c>
      <c r="X86" s="279">
        <f>'Déconte ATHL'!AB76</f>
        <v>11</v>
      </c>
    </row>
    <row r="87" spans="1:24" x14ac:dyDescent="0.25">
      <c r="A87" s="153">
        <f>'14 - 15 ans F'!B54</f>
        <v>0</v>
      </c>
      <c r="B87" s="275" t="str">
        <f>'14 - 15 ans F'!H54</f>
        <v/>
      </c>
      <c r="C87" s="12"/>
      <c r="D87" s="359">
        <f>'14 - 15 ans F'!B89</f>
        <v>0</v>
      </c>
      <c r="E87" s="275" t="str">
        <f>'14 - 15 ans F'!H89</f>
        <v/>
      </c>
      <c r="F87" s="12"/>
      <c r="G87" s="359">
        <f>'14 - 15 ans F'!B123</f>
        <v>0</v>
      </c>
      <c r="H87" s="275" t="str">
        <f>'14 - 15 ans F'!H123</f>
        <v/>
      </c>
      <c r="I87" s="12"/>
      <c r="J87" s="359">
        <f>'14 - 15 ans F'!B157</f>
        <v>0</v>
      </c>
      <c r="K87" s="275" t="str">
        <f>'14 - 15 ans F'!H157</f>
        <v/>
      </c>
      <c r="L87" s="12"/>
      <c r="M87" s="359">
        <f>'14 - 15 ans F'!B193</f>
        <v>0</v>
      </c>
      <c r="N87" s="275" t="str">
        <f>'14 - 15 ans F'!H193</f>
        <v/>
      </c>
      <c r="O87" s="12"/>
      <c r="P87" s="359">
        <f>'14 - 15 ans F'!B223</f>
        <v>0</v>
      </c>
      <c r="Q87" s="41" t="str">
        <f>'14 - 15 ans F'!H223</f>
        <v/>
      </c>
      <c r="S87"/>
      <c r="T87" s="353">
        <f>'Déconte ATHL'!B77</f>
        <v>0</v>
      </c>
      <c r="U87" s="356"/>
      <c r="V87" s="53">
        <f>'Déconte ATHL'!C77</f>
        <v>0</v>
      </c>
      <c r="W87" s="306">
        <f>'Déconte ATHL'!AA77</f>
        <v>0</v>
      </c>
      <c r="X87" s="279">
        <f>'Déconte ATHL'!AB77</f>
        <v>11</v>
      </c>
    </row>
    <row r="88" spans="1:24" x14ac:dyDescent="0.25">
      <c r="A88" s="153">
        <f>'14 - 15 ans F'!B55</f>
        <v>0</v>
      </c>
      <c r="B88" s="275" t="str">
        <f>'14 - 15 ans F'!H55</f>
        <v/>
      </c>
      <c r="C88" s="12"/>
      <c r="D88" s="359">
        <f>'14 - 15 ans F'!B90</f>
        <v>0</v>
      </c>
      <c r="E88" s="275" t="str">
        <f>'14 - 15 ans F'!H90</f>
        <v/>
      </c>
      <c r="F88" s="12"/>
      <c r="G88" s="359">
        <f>'14 - 15 ans F'!B124</f>
        <v>0</v>
      </c>
      <c r="H88" s="275" t="str">
        <f>'14 - 15 ans F'!H124</f>
        <v/>
      </c>
      <c r="I88" s="12"/>
      <c r="J88" s="359">
        <f>'14 - 15 ans F'!B158</f>
        <v>0</v>
      </c>
      <c r="K88" s="275" t="str">
        <f>'14 - 15 ans F'!H158</f>
        <v/>
      </c>
      <c r="L88" s="12"/>
      <c r="M88" s="359">
        <f>'14 - 15 ans F'!B194</f>
        <v>0</v>
      </c>
      <c r="N88" s="275" t="str">
        <f>'14 - 15 ans F'!H194</f>
        <v/>
      </c>
      <c r="O88" s="12"/>
      <c r="P88" s="359">
        <f>'14 - 15 ans F'!B224</f>
        <v>0</v>
      </c>
      <c r="Q88" s="41" t="str">
        <f>'14 - 15 ans F'!H224</f>
        <v/>
      </c>
      <c r="S88"/>
      <c r="T88" s="353">
        <f>'Déconte ATHL'!B78</f>
        <v>0</v>
      </c>
      <c r="U88" s="356"/>
      <c r="V88" s="53">
        <f>'Déconte ATHL'!C78</f>
        <v>0</v>
      </c>
      <c r="W88" s="306">
        <f>'Déconte ATHL'!AA78</f>
        <v>0</v>
      </c>
      <c r="X88" s="279">
        <f>'Déconte ATHL'!AB78</f>
        <v>11</v>
      </c>
    </row>
    <row r="89" spans="1:24" x14ac:dyDescent="0.25">
      <c r="A89" s="153">
        <f>'14 - 15 ans F'!B56</f>
        <v>0</v>
      </c>
      <c r="B89" s="275" t="str">
        <f>'14 - 15 ans F'!H56</f>
        <v/>
      </c>
      <c r="C89" s="12"/>
      <c r="D89" s="359">
        <f>'14 - 15 ans F'!B91</f>
        <v>0</v>
      </c>
      <c r="E89" s="275" t="str">
        <f>'14 - 15 ans F'!H91</f>
        <v/>
      </c>
      <c r="F89" s="12"/>
      <c r="G89" s="359">
        <f>'14 - 15 ans F'!B125</f>
        <v>0</v>
      </c>
      <c r="H89" s="275" t="str">
        <f>'14 - 15 ans F'!H125</f>
        <v/>
      </c>
      <c r="I89" s="12"/>
      <c r="J89" s="359">
        <f>'14 - 15 ans F'!B159</f>
        <v>0</v>
      </c>
      <c r="K89" s="275" t="str">
        <f>'14 - 15 ans F'!H159</f>
        <v/>
      </c>
      <c r="L89" s="12"/>
      <c r="M89" s="359">
        <f>'14 - 15 ans F'!B195</f>
        <v>0</v>
      </c>
      <c r="N89" s="275" t="str">
        <f>'14 - 15 ans F'!H195</f>
        <v/>
      </c>
      <c r="O89" s="12"/>
      <c r="P89" s="359">
        <f>'14 - 15 ans F'!B225</f>
        <v>0</v>
      </c>
      <c r="Q89" s="41" t="str">
        <f>'14 - 15 ans F'!H225</f>
        <v/>
      </c>
      <c r="S89"/>
      <c r="T89" s="353">
        <f>'Déconte ATHL'!B79</f>
        <v>0</v>
      </c>
      <c r="U89" s="356"/>
      <c r="V89" s="53">
        <f>'Déconte ATHL'!C79</f>
        <v>0</v>
      </c>
      <c r="W89" s="306">
        <f>'Déconte ATHL'!AA79</f>
        <v>0</v>
      </c>
      <c r="X89" s="279">
        <f>'Déconte ATHL'!AB79</f>
        <v>11</v>
      </c>
    </row>
    <row r="90" spans="1:24" x14ac:dyDescent="0.25">
      <c r="A90" s="153">
        <f>'14 - 15 ans F'!B57</f>
        <v>0</v>
      </c>
      <c r="B90" s="275" t="str">
        <f>'14 - 15 ans F'!H57</f>
        <v/>
      </c>
      <c r="C90" s="12"/>
      <c r="D90" s="359">
        <f>'14 - 15 ans F'!B92</f>
        <v>0</v>
      </c>
      <c r="E90" s="275" t="str">
        <f>'14 - 15 ans F'!H92</f>
        <v/>
      </c>
      <c r="F90" s="12"/>
      <c r="G90" s="359">
        <f>'14 - 15 ans F'!B126</f>
        <v>0</v>
      </c>
      <c r="H90" s="275" t="str">
        <f>'14 - 15 ans F'!H126</f>
        <v/>
      </c>
      <c r="I90" s="12"/>
      <c r="J90" s="359">
        <f>'14 - 15 ans F'!B160</f>
        <v>0</v>
      </c>
      <c r="K90" s="275" t="str">
        <f>'14 - 15 ans F'!H160</f>
        <v/>
      </c>
      <c r="L90" s="12"/>
      <c r="M90" s="359">
        <f>'14 - 15 ans F'!B196</f>
        <v>0</v>
      </c>
      <c r="N90" s="275" t="str">
        <f>'14 - 15 ans F'!H196</f>
        <v/>
      </c>
      <c r="O90" s="12"/>
      <c r="P90" s="359">
        <f>'14 - 15 ans F'!B226</f>
        <v>0</v>
      </c>
      <c r="Q90" s="41" t="str">
        <f>'14 - 15 ans F'!H226</f>
        <v/>
      </c>
      <c r="S90"/>
      <c r="T90" s="353">
        <f>'Déconte ATHL'!B80</f>
        <v>0</v>
      </c>
      <c r="U90" s="356"/>
      <c r="V90" s="53">
        <f>'Déconte ATHL'!C80</f>
        <v>0</v>
      </c>
      <c r="W90" s="306">
        <f>'Déconte ATHL'!AA80</f>
        <v>0</v>
      </c>
      <c r="X90" s="279">
        <f>'Déconte ATHL'!AB80</f>
        <v>11</v>
      </c>
    </row>
    <row r="91" spans="1:24" x14ac:dyDescent="0.25">
      <c r="A91" s="153">
        <f>'14 - 15 ans F'!B58</f>
        <v>0</v>
      </c>
      <c r="B91" s="275" t="str">
        <f>'14 - 15 ans F'!H58</f>
        <v/>
      </c>
      <c r="C91" s="12"/>
      <c r="D91" s="359">
        <f>'14 - 15 ans F'!B93</f>
        <v>0</v>
      </c>
      <c r="E91" s="275" t="str">
        <f>'14 - 15 ans F'!H93</f>
        <v/>
      </c>
      <c r="F91" s="12"/>
      <c r="G91" s="359">
        <f>'14 - 15 ans F'!B127</f>
        <v>0</v>
      </c>
      <c r="H91" s="275" t="str">
        <f>'14 - 15 ans F'!H127</f>
        <v/>
      </c>
      <c r="I91" s="12"/>
      <c r="J91" s="359">
        <f>'14 - 15 ans F'!B161</f>
        <v>0</v>
      </c>
      <c r="K91" s="275" t="str">
        <f>'14 - 15 ans F'!H161</f>
        <v/>
      </c>
      <c r="L91" s="12"/>
      <c r="M91" s="359">
        <f>'14 - 15 ans F'!B197</f>
        <v>0</v>
      </c>
      <c r="N91" s="275" t="str">
        <f>'14 - 15 ans F'!H197</f>
        <v/>
      </c>
      <c r="O91" s="12"/>
      <c r="P91" s="359">
        <f>'14 - 15 ans F'!B227</f>
        <v>0</v>
      </c>
      <c r="Q91" s="41" t="str">
        <f>'14 - 15 ans F'!H227</f>
        <v/>
      </c>
      <c r="S91"/>
      <c r="T91" s="353">
        <f>'Déconte ATHL'!B81</f>
        <v>0</v>
      </c>
      <c r="U91" s="356"/>
      <c r="V91" s="53">
        <f>'Déconte ATHL'!C81</f>
        <v>0</v>
      </c>
      <c r="W91" s="306">
        <f>'Déconte ATHL'!AA81</f>
        <v>0</v>
      </c>
      <c r="X91" s="279">
        <f>'Déconte ATHL'!AB81</f>
        <v>11</v>
      </c>
    </row>
    <row r="92" spans="1:24" x14ac:dyDescent="0.25">
      <c r="A92" s="153">
        <f>'14 - 15 ans F'!B59</f>
        <v>0</v>
      </c>
      <c r="B92" s="275" t="str">
        <f>'14 - 15 ans F'!H59</f>
        <v/>
      </c>
      <c r="C92" s="12"/>
      <c r="D92" s="359">
        <f>'14 - 15 ans F'!B94</f>
        <v>0</v>
      </c>
      <c r="E92" s="275" t="str">
        <f>'14 - 15 ans F'!H94</f>
        <v/>
      </c>
      <c r="F92" s="12"/>
      <c r="G92" s="359">
        <f>'14 - 15 ans F'!B128</f>
        <v>0</v>
      </c>
      <c r="H92" s="275" t="str">
        <f>'14 - 15 ans F'!H128</f>
        <v/>
      </c>
      <c r="I92" s="12"/>
      <c r="J92" s="359">
        <f>'14 - 15 ans F'!B162</f>
        <v>0</v>
      </c>
      <c r="K92" s="275" t="str">
        <f>'14 - 15 ans F'!H162</f>
        <v/>
      </c>
      <c r="L92" s="12"/>
      <c r="M92" s="359">
        <f>'14 - 15 ans F'!B198</f>
        <v>0</v>
      </c>
      <c r="N92" s="275" t="str">
        <f>'14 - 15 ans F'!H198</f>
        <v/>
      </c>
      <c r="O92" s="12"/>
      <c r="P92" s="359">
        <f>'14 - 15 ans F'!B228</f>
        <v>0</v>
      </c>
      <c r="Q92" s="41" t="str">
        <f>'14 - 15 ans F'!H228</f>
        <v/>
      </c>
      <c r="S92"/>
      <c r="T92" s="353">
        <f>'Déconte ATHL'!B82</f>
        <v>0</v>
      </c>
      <c r="U92" s="356"/>
      <c r="V92" s="53">
        <f>'Déconte ATHL'!C82</f>
        <v>0</v>
      </c>
      <c r="W92" s="306">
        <f>'Déconte ATHL'!AA82</f>
        <v>0</v>
      </c>
      <c r="X92" s="279">
        <f>'Déconte ATHL'!AB82</f>
        <v>11</v>
      </c>
    </row>
    <row r="93" spans="1:24" x14ac:dyDescent="0.25">
      <c r="A93" s="153">
        <f>'14 - 15 ans F'!B60</f>
        <v>0</v>
      </c>
      <c r="B93" s="275" t="str">
        <f>'14 - 15 ans F'!H60</f>
        <v/>
      </c>
      <c r="C93" s="12"/>
      <c r="D93" s="359">
        <f>'14 - 15 ans F'!B95</f>
        <v>0</v>
      </c>
      <c r="E93" s="275" t="str">
        <f>'14 - 15 ans F'!H95</f>
        <v/>
      </c>
      <c r="F93" s="12"/>
      <c r="G93" s="359">
        <f>'14 - 15 ans F'!B129</f>
        <v>0</v>
      </c>
      <c r="H93" s="275" t="str">
        <f>'14 - 15 ans F'!H129</f>
        <v/>
      </c>
      <c r="I93" s="12"/>
      <c r="J93" s="359">
        <f>'14 - 15 ans F'!B163</f>
        <v>0</v>
      </c>
      <c r="K93" s="275" t="str">
        <f>'14 - 15 ans F'!H163</f>
        <v/>
      </c>
      <c r="L93" s="12"/>
      <c r="M93" s="359">
        <f>'14 - 15 ans F'!B199</f>
        <v>0</v>
      </c>
      <c r="N93" s="275" t="str">
        <f>'14 - 15 ans F'!H199</f>
        <v/>
      </c>
      <c r="O93" s="12"/>
      <c r="P93" s="359">
        <f>'14 - 15 ans F'!B229</f>
        <v>0</v>
      </c>
      <c r="Q93" s="41" t="str">
        <f>'14 - 15 ans F'!H229</f>
        <v/>
      </c>
      <c r="S93"/>
      <c r="T93" s="353">
        <f>'Déconte ATHL'!B83</f>
        <v>0</v>
      </c>
      <c r="U93" s="356"/>
      <c r="V93" s="53">
        <f>'Déconte ATHL'!C83</f>
        <v>0</v>
      </c>
      <c r="W93" s="306">
        <f>'Déconte ATHL'!AA83</f>
        <v>0</v>
      </c>
      <c r="X93" s="279">
        <f>'Déconte ATHL'!AB83</f>
        <v>11</v>
      </c>
    </row>
    <row r="94" spans="1:24" x14ac:dyDescent="0.25">
      <c r="A94" s="153">
        <f>'14 - 15 ans F'!B61</f>
        <v>0</v>
      </c>
      <c r="B94" s="275" t="str">
        <f>'14 - 15 ans F'!H61</f>
        <v/>
      </c>
      <c r="C94" s="12"/>
      <c r="D94" s="359">
        <f>'14 - 15 ans F'!B96</f>
        <v>0</v>
      </c>
      <c r="E94" s="275" t="str">
        <f>'14 - 15 ans F'!H96</f>
        <v/>
      </c>
      <c r="F94" s="12"/>
      <c r="G94" s="359">
        <f>'14 - 15 ans F'!B130</f>
        <v>0</v>
      </c>
      <c r="H94" s="275" t="str">
        <f>'14 - 15 ans F'!H130</f>
        <v/>
      </c>
      <c r="I94" s="12"/>
      <c r="J94" s="359">
        <f>'14 - 15 ans F'!B164</f>
        <v>0</v>
      </c>
      <c r="K94" s="275" t="str">
        <f>'14 - 15 ans F'!H164</f>
        <v/>
      </c>
      <c r="L94" s="12"/>
      <c r="M94" s="359">
        <f>'14 - 15 ans F'!B200</f>
        <v>0</v>
      </c>
      <c r="N94" s="275" t="str">
        <f>'14 - 15 ans F'!H200</f>
        <v/>
      </c>
      <c r="O94" s="12"/>
      <c r="P94" s="359">
        <f>'14 - 15 ans F'!B230</f>
        <v>0</v>
      </c>
      <c r="Q94" s="41" t="str">
        <f>'14 - 15 ans F'!H230</f>
        <v/>
      </c>
      <c r="S94"/>
      <c r="T94" s="353">
        <f>'Déconte ATHL'!B84</f>
        <v>0</v>
      </c>
      <c r="U94" s="356"/>
      <c r="V94" s="53">
        <f>'Déconte ATHL'!C84</f>
        <v>0</v>
      </c>
      <c r="W94" s="306">
        <f>'Déconte ATHL'!AA84</f>
        <v>0</v>
      </c>
      <c r="X94" s="279">
        <f>'Déconte ATHL'!AB84</f>
        <v>11</v>
      </c>
    </row>
    <row r="95" spans="1:24" x14ac:dyDescent="0.25">
      <c r="A95" s="153">
        <f>'14 - 15 ans F'!B62</f>
        <v>0</v>
      </c>
      <c r="B95" s="275" t="str">
        <f>'14 - 15 ans F'!H62</f>
        <v/>
      </c>
      <c r="C95" s="12"/>
      <c r="D95" s="359">
        <f>'14 - 15 ans F'!B97</f>
        <v>0</v>
      </c>
      <c r="E95" s="275" t="str">
        <f>'14 - 15 ans F'!H97</f>
        <v/>
      </c>
      <c r="F95" s="12"/>
      <c r="G95" s="359">
        <f>'14 - 15 ans F'!B131</f>
        <v>0</v>
      </c>
      <c r="H95" s="275" t="str">
        <f>'14 - 15 ans F'!H131</f>
        <v/>
      </c>
      <c r="I95" s="12"/>
      <c r="J95" s="359">
        <f>'14 - 15 ans F'!B165</f>
        <v>0</v>
      </c>
      <c r="K95" s="275" t="str">
        <f>'14 - 15 ans F'!H165</f>
        <v/>
      </c>
      <c r="L95" s="12"/>
      <c r="M95" s="359">
        <f>'14 - 15 ans F'!B201</f>
        <v>0</v>
      </c>
      <c r="N95" s="275" t="str">
        <f>'14 - 15 ans F'!H201</f>
        <v/>
      </c>
      <c r="O95" s="12"/>
      <c r="P95" s="359">
        <f>'14 - 15 ans F'!B231</f>
        <v>0</v>
      </c>
      <c r="Q95" s="41" t="str">
        <f>'14 - 15 ans F'!H231</f>
        <v/>
      </c>
      <c r="S95"/>
      <c r="T95" s="353">
        <f>'Déconte ATHL'!B85</f>
        <v>0</v>
      </c>
      <c r="U95" s="356"/>
      <c r="V95" s="53">
        <f>'Déconte ATHL'!C85</f>
        <v>0</v>
      </c>
      <c r="W95" s="306">
        <f>'Déconte ATHL'!AA85</f>
        <v>0</v>
      </c>
      <c r="X95" s="279">
        <f>'Déconte ATHL'!AB85</f>
        <v>11</v>
      </c>
    </row>
    <row r="96" spans="1:24" x14ac:dyDescent="0.25">
      <c r="A96" s="153">
        <f>'14 - 15 ans F'!B63</f>
        <v>0</v>
      </c>
      <c r="B96" s="275" t="str">
        <f>'14 - 15 ans F'!H63</f>
        <v/>
      </c>
      <c r="C96" s="12"/>
      <c r="D96" s="359">
        <f>'14 - 15 ans F'!B98</f>
        <v>0</v>
      </c>
      <c r="E96" s="275" t="str">
        <f>'14 - 15 ans F'!H98</f>
        <v/>
      </c>
      <c r="F96" s="12"/>
      <c r="G96" s="359">
        <f>'14 - 15 ans F'!B132</f>
        <v>0</v>
      </c>
      <c r="H96" s="275" t="str">
        <f>'14 - 15 ans F'!H132</f>
        <v/>
      </c>
      <c r="I96" s="12"/>
      <c r="J96" s="359">
        <f>'14 - 15 ans F'!B166</f>
        <v>0</v>
      </c>
      <c r="K96" s="275" t="str">
        <f>'14 - 15 ans F'!H166</f>
        <v/>
      </c>
      <c r="L96" s="12"/>
      <c r="M96" s="359">
        <f>'14 - 15 ans F'!B202</f>
        <v>0</v>
      </c>
      <c r="N96" s="275" t="str">
        <f>'14 - 15 ans F'!H202</f>
        <v/>
      </c>
      <c r="O96" s="12"/>
      <c r="P96" s="359">
        <f>'14 - 15 ans F'!B232</f>
        <v>0</v>
      </c>
      <c r="Q96" s="41" t="str">
        <f>'14 - 15 ans F'!H232</f>
        <v/>
      </c>
      <c r="S96"/>
      <c r="T96" s="353">
        <f>'Déconte ATHL'!B86</f>
        <v>0</v>
      </c>
      <c r="U96" s="356"/>
      <c r="V96" s="53">
        <f>'Déconte ATHL'!C86</f>
        <v>0</v>
      </c>
      <c r="W96" s="306">
        <f>'Déconte ATHL'!AA86</f>
        <v>0</v>
      </c>
      <c r="X96" s="279">
        <f>'Déconte ATHL'!AB86</f>
        <v>11</v>
      </c>
    </row>
    <row r="97" spans="1:24" x14ac:dyDescent="0.25">
      <c r="A97" s="153">
        <f>'14 - 15 ans F'!B64</f>
        <v>0</v>
      </c>
      <c r="B97" s="275" t="str">
        <f>'14 - 15 ans F'!H64</f>
        <v/>
      </c>
      <c r="C97" s="12"/>
      <c r="D97" s="359">
        <f>'14 - 15 ans F'!B99</f>
        <v>0</v>
      </c>
      <c r="E97" s="275" t="str">
        <f>'14 - 15 ans F'!H99</f>
        <v/>
      </c>
      <c r="F97" s="12"/>
      <c r="G97" s="359">
        <f>'14 - 15 ans F'!B133</f>
        <v>0</v>
      </c>
      <c r="H97" s="275" t="str">
        <f>'14 - 15 ans F'!H133</f>
        <v/>
      </c>
      <c r="I97" s="12"/>
      <c r="J97" s="359">
        <f>'14 - 15 ans F'!B167</f>
        <v>0</v>
      </c>
      <c r="K97" s="275" t="str">
        <f>'14 - 15 ans F'!H167</f>
        <v/>
      </c>
      <c r="L97" s="12"/>
      <c r="M97" s="359">
        <f>'14 - 15 ans F'!B203</f>
        <v>0</v>
      </c>
      <c r="N97" s="275" t="str">
        <f>'14 - 15 ans F'!H203</f>
        <v/>
      </c>
      <c r="O97" s="12"/>
      <c r="P97" s="359">
        <f>'14 - 15 ans F'!B233</f>
        <v>0</v>
      </c>
      <c r="Q97" s="41" t="str">
        <f>'14 - 15 ans F'!H233</f>
        <v/>
      </c>
      <c r="S97"/>
      <c r="T97" s="353">
        <f>'Déconte ATHL'!B87</f>
        <v>0</v>
      </c>
      <c r="U97" s="356"/>
      <c r="V97" s="53">
        <f>'Déconte ATHL'!C87</f>
        <v>0</v>
      </c>
      <c r="W97" s="306">
        <f>'Déconte ATHL'!AA87</f>
        <v>0</v>
      </c>
      <c r="X97" s="279">
        <f>'Déconte ATHL'!AB87</f>
        <v>11</v>
      </c>
    </row>
    <row r="98" spans="1:24" x14ac:dyDescent="0.25">
      <c r="A98" s="153">
        <f>'14 - 15 ans F'!B65</f>
        <v>0</v>
      </c>
      <c r="B98" s="275" t="str">
        <f>'14 - 15 ans F'!H65</f>
        <v/>
      </c>
      <c r="C98" s="12"/>
      <c r="D98" s="359">
        <f>'14 - 15 ans F'!B100</f>
        <v>0</v>
      </c>
      <c r="E98" s="275" t="str">
        <f>'14 - 15 ans F'!H100</f>
        <v/>
      </c>
      <c r="F98" s="12"/>
      <c r="G98" s="359">
        <f>'14 - 15 ans F'!B134</f>
        <v>0</v>
      </c>
      <c r="H98" s="275" t="str">
        <f>'14 - 15 ans F'!H134</f>
        <v/>
      </c>
      <c r="I98" s="12"/>
      <c r="J98" s="359">
        <f>'14 - 15 ans F'!B168</f>
        <v>0</v>
      </c>
      <c r="K98" s="275" t="str">
        <f>'14 - 15 ans F'!H168</f>
        <v/>
      </c>
      <c r="L98" s="12"/>
      <c r="M98" s="359">
        <f>'14 - 15 ans F'!B204</f>
        <v>0</v>
      </c>
      <c r="N98" s="275" t="str">
        <f>'14 - 15 ans F'!H204</f>
        <v/>
      </c>
      <c r="O98" s="12"/>
      <c r="P98" s="359">
        <f>'14 - 15 ans F'!B234</f>
        <v>0</v>
      </c>
      <c r="Q98" s="41" t="str">
        <f>'14 - 15 ans F'!H234</f>
        <v/>
      </c>
      <c r="S98"/>
      <c r="T98" s="353">
        <f>'Déconte ATHL'!B88</f>
        <v>0</v>
      </c>
      <c r="U98" s="356"/>
      <c r="V98" s="53">
        <f>'Déconte ATHL'!C88</f>
        <v>0</v>
      </c>
      <c r="W98" s="306">
        <f>'Déconte ATHL'!AA88</f>
        <v>0</v>
      </c>
      <c r="X98" s="279">
        <f>'Déconte ATHL'!AB88</f>
        <v>11</v>
      </c>
    </row>
    <row r="99" spans="1:24" x14ac:dyDescent="0.25">
      <c r="A99" s="153">
        <f>'14 - 15 ans F'!B66</f>
        <v>0</v>
      </c>
      <c r="B99" s="275" t="str">
        <f>'14 - 15 ans F'!H66</f>
        <v/>
      </c>
      <c r="C99" s="12"/>
      <c r="D99" s="359">
        <f>'14 - 15 ans F'!B101</f>
        <v>0</v>
      </c>
      <c r="E99" s="275" t="str">
        <f>'14 - 15 ans F'!H101</f>
        <v/>
      </c>
      <c r="F99" s="12"/>
      <c r="G99" s="359">
        <f>'14 - 15 ans F'!B135</f>
        <v>0</v>
      </c>
      <c r="H99" s="275" t="str">
        <f>'14 - 15 ans F'!H135</f>
        <v/>
      </c>
      <c r="I99" s="12"/>
      <c r="J99" s="359">
        <f>'14 - 15 ans F'!B169</f>
        <v>0</v>
      </c>
      <c r="K99" s="275" t="str">
        <f>'14 - 15 ans F'!H169</f>
        <v/>
      </c>
      <c r="L99" s="12"/>
      <c r="M99" s="359">
        <f>'14 - 15 ans F'!B186</f>
        <v>0</v>
      </c>
      <c r="N99" s="275" t="str">
        <f>'14 - 15 ans F'!H186</f>
        <v/>
      </c>
      <c r="O99" s="12"/>
      <c r="P99" s="359">
        <f>'14 - 15 ans F'!B235</f>
        <v>0</v>
      </c>
      <c r="Q99" s="41" t="str">
        <f>'14 - 15 ans F'!H235</f>
        <v/>
      </c>
      <c r="S99"/>
      <c r="T99" s="353">
        <f>'Déconte ATHL'!B89</f>
        <v>0</v>
      </c>
      <c r="U99" s="356"/>
      <c r="V99" s="53">
        <f>'Déconte ATHL'!C89</f>
        <v>0</v>
      </c>
      <c r="W99" s="306">
        <f>'Déconte ATHL'!AA89</f>
        <v>0</v>
      </c>
      <c r="X99" s="279">
        <f>'Déconte ATHL'!AB89</f>
        <v>11</v>
      </c>
    </row>
    <row r="100" spans="1:24" x14ac:dyDescent="0.25">
      <c r="A100" s="153">
        <f>'14 - 15 ans F'!B67</f>
        <v>0</v>
      </c>
      <c r="B100" s="275" t="str">
        <f>'14 - 15 ans F'!H67</f>
        <v/>
      </c>
      <c r="C100" s="12"/>
      <c r="D100" s="359">
        <f>'14 - 15 ans F'!B102</f>
        <v>0</v>
      </c>
      <c r="E100" s="275" t="str">
        <f>'14 - 15 ans F'!H102</f>
        <v/>
      </c>
      <c r="F100" s="12"/>
      <c r="G100" s="359">
        <f>'14 - 15 ans F'!B136</f>
        <v>0</v>
      </c>
      <c r="H100" s="275" t="str">
        <f>'14 - 15 ans F'!H136</f>
        <v/>
      </c>
      <c r="I100" s="12"/>
      <c r="J100" s="359">
        <f>'14 - 15 ans F'!B170</f>
        <v>0</v>
      </c>
      <c r="K100" s="275" t="str">
        <f>'14 - 15 ans F'!H170</f>
        <v/>
      </c>
      <c r="L100" s="12"/>
      <c r="M100" s="359" t="str">
        <f>'14 - 15 ans F'!B179</f>
        <v>Emma Lajeunesse</v>
      </c>
      <c r="N100" s="275" t="str">
        <f>'14 - 15 ans F'!H179</f>
        <v>DQ</v>
      </c>
      <c r="O100" s="12"/>
      <c r="P100" s="359">
        <f>'14 - 15 ans F'!B236</f>
        <v>0</v>
      </c>
      <c r="Q100" s="41" t="str">
        <f>'14 - 15 ans F'!H236</f>
        <v/>
      </c>
      <c r="S100"/>
      <c r="T100" s="353">
        <f>'Déconte ATHL'!B90</f>
        <v>0</v>
      </c>
      <c r="U100" s="356"/>
      <c r="V100" s="53">
        <f>'Déconte ATHL'!C90</f>
        <v>0</v>
      </c>
      <c r="W100" s="306">
        <f>'Déconte ATHL'!AA90</f>
        <v>0</v>
      </c>
      <c r="X100" s="279">
        <f>'Déconte ATHL'!AB90</f>
        <v>11</v>
      </c>
    </row>
    <row r="101" spans="1:24" x14ac:dyDescent="0.25">
      <c r="A101" s="153">
        <f>'14 - 15 ans F'!B68</f>
        <v>0</v>
      </c>
      <c r="B101" s="275" t="str">
        <f>'14 - 15 ans F'!H68</f>
        <v/>
      </c>
      <c r="C101" s="12"/>
      <c r="D101" s="359">
        <f>'14 - 15 ans F'!B84</f>
        <v>0</v>
      </c>
      <c r="E101" s="275" t="str">
        <f>'14 - 15 ans F'!H84</f>
        <v/>
      </c>
      <c r="F101" s="12"/>
      <c r="G101" s="359">
        <f>'14 - 15 ans F'!B118</f>
        <v>0</v>
      </c>
      <c r="H101" s="275" t="str">
        <f>'14 - 15 ans F'!H118</f>
        <v/>
      </c>
      <c r="I101" s="12"/>
      <c r="J101" s="359">
        <f>'14 - 15 ans F'!B152</f>
        <v>0</v>
      </c>
      <c r="K101" s="275" t="str">
        <f>'14 - 15 ans F'!H152</f>
        <v/>
      </c>
      <c r="L101" s="12"/>
      <c r="M101" s="359" t="str">
        <f>'14 - 15 ans F'!B182</f>
        <v>Odette Côté</v>
      </c>
      <c r="N101" s="275" t="str">
        <f>'14 - 15 ans F'!H182</f>
        <v>DQ</v>
      </c>
      <c r="O101" s="12"/>
      <c r="P101" s="359">
        <f>'14 - 15 ans F'!B237</f>
        <v>0</v>
      </c>
      <c r="Q101" s="41" t="str">
        <f>'14 - 15 ans F'!H237</f>
        <v/>
      </c>
      <c r="S101"/>
      <c r="T101" s="353">
        <f>'Déconte ATHL'!B91</f>
        <v>0</v>
      </c>
      <c r="U101" s="356"/>
      <c r="V101" s="53">
        <f>'Déconte ATHL'!C91</f>
        <v>0</v>
      </c>
      <c r="W101" s="306">
        <f>'Déconte ATHL'!AA91</f>
        <v>0</v>
      </c>
      <c r="X101" s="279">
        <f>'Déconte ATHL'!AB91</f>
        <v>11</v>
      </c>
    </row>
    <row r="102" spans="1:24" ht="15.75" thickBot="1" x14ac:dyDescent="0.3">
      <c r="A102" s="154">
        <f>'14 - 15 ans F'!B50</f>
        <v>0</v>
      </c>
      <c r="B102" s="234" t="str">
        <f>'14 - 15 ans F'!H50</f>
        <v/>
      </c>
      <c r="C102" s="23"/>
      <c r="D102" s="360" t="str">
        <f>'14 - 15 ans F'!B80</f>
        <v>Odette Côté</v>
      </c>
      <c r="E102" s="234" t="str">
        <f>'14 - 15 ans F'!H80</f>
        <v>DQ</v>
      </c>
      <c r="F102" s="23"/>
      <c r="G102" s="360" t="str">
        <f>'14 - 15 ans F'!B114</f>
        <v>Odette Côté</v>
      </c>
      <c r="H102" s="234" t="str">
        <f>'14 - 15 ans F'!H114</f>
        <v>DQ</v>
      </c>
      <c r="I102" s="23"/>
      <c r="J102" s="360" t="str">
        <f>'14 - 15 ans F'!B149</f>
        <v>Alexane Thibeault</v>
      </c>
      <c r="K102" s="234" t="str">
        <f>'14 - 15 ans F'!H149</f>
        <v>DQ</v>
      </c>
      <c r="L102" s="23"/>
      <c r="M102" s="360" t="str">
        <f>'14 - 15 ans F'!B183</f>
        <v>Alexane Thibeault</v>
      </c>
      <c r="N102" s="234" t="str">
        <f>'14 - 15 ans F'!H183</f>
        <v>DQ</v>
      </c>
      <c r="O102" s="23"/>
      <c r="P102" s="360">
        <f>'14 - 15 ans F'!B238</f>
        <v>0</v>
      </c>
      <c r="Q102" s="42" t="str">
        <f>'14 - 15 ans F'!H238</f>
        <v/>
      </c>
      <c r="S102"/>
      <c r="T102" s="354">
        <f>'Déconte ATHL'!B92</f>
        <v>0</v>
      </c>
      <c r="U102" s="169"/>
      <c r="V102" s="54">
        <f>'Déconte ATHL'!C92</f>
        <v>0</v>
      </c>
      <c r="W102" s="307">
        <f>'Déconte ATHL'!AA92</f>
        <v>0</v>
      </c>
      <c r="X102" s="280">
        <f>'Déconte ATHL'!AB92</f>
        <v>11</v>
      </c>
    </row>
    <row r="103" spans="1:24" ht="15.75" thickBot="1" x14ac:dyDescent="0.3"/>
    <row r="104" spans="1:24" s="35" customFormat="1" ht="21.75" thickBot="1" x14ac:dyDescent="0.3">
      <c r="A104" s="388" t="s">
        <v>54</v>
      </c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89"/>
      <c r="T104" s="404" t="s">
        <v>162</v>
      </c>
      <c r="U104" s="405"/>
      <c r="V104" s="405"/>
      <c r="W104" s="405"/>
      <c r="X104" s="406"/>
    </row>
    <row r="105" spans="1:24" s="35" customFormat="1" ht="15.75" thickBot="1" x14ac:dyDescent="0.3">
      <c r="A105" s="402" t="s">
        <v>45</v>
      </c>
      <c r="B105" s="403"/>
      <c r="C105" s="143"/>
      <c r="D105" s="402" t="s">
        <v>46</v>
      </c>
      <c r="E105" s="403"/>
      <c r="F105" s="143"/>
      <c r="G105" s="402" t="s">
        <v>47</v>
      </c>
      <c r="H105" s="403"/>
      <c r="I105" s="143"/>
      <c r="J105" s="402" t="s">
        <v>48</v>
      </c>
      <c r="K105" s="403"/>
      <c r="L105" s="143"/>
      <c r="M105" s="402" t="s">
        <v>49</v>
      </c>
      <c r="N105" s="403"/>
      <c r="O105" s="143"/>
      <c r="P105" s="402" t="s">
        <v>50</v>
      </c>
      <c r="Q105" s="403"/>
      <c r="T105" s="407" t="s">
        <v>172</v>
      </c>
      <c r="U105" s="408"/>
      <c r="V105" s="408"/>
      <c r="W105" s="408"/>
      <c r="X105" s="409"/>
    </row>
    <row r="106" spans="1:24" s="35" customFormat="1" ht="15.75" thickBot="1" x14ac:dyDescent="0.3">
      <c r="A106" s="156" t="s">
        <v>11</v>
      </c>
      <c r="B106" s="118" t="s">
        <v>15</v>
      </c>
      <c r="C106" s="143"/>
      <c r="D106" s="156" t="s">
        <v>11</v>
      </c>
      <c r="E106" s="118" t="s">
        <v>15</v>
      </c>
      <c r="F106" s="143"/>
      <c r="G106" s="156" t="s">
        <v>11</v>
      </c>
      <c r="H106" s="118" t="s">
        <v>15</v>
      </c>
      <c r="I106" s="143"/>
      <c r="J106" s="156" t="s">
        <v>11</v>
      </c>
      <c r="K106" s="118" t="s">
        <v>15</v>
      </c>
      <c r="L106" s="143"/>
      <c r="M106" s="156" t="s">
        <v>11</v>
      </c>
      <c r="N106" s="118" t="s">
        <v>15</v>
      </c>
      <c r="O106" s="143"/>
      <c r="P106" s="156" t="s">
        <v>11</v>
      </c>
      <c r="Q106" s="118" t="s">
        <v>15</v>
      </c>
      <c r="T106" s="349" t="s">
        <v>10</v>
      </c>
      <c r="U106" s="350"/>
      <c r="V106" s="347" t="s">
        <v>11</v>
      </c>
      <c r="W106" s="348" t="s">
        <v>16</v>
      </c>
      <c r="X106" s="348" t="s">
        <v>15</v>
      </c>
    </row>
    <row r="107" spans="1:24" x14ac:dyDescent="0.25">
      <c r="A107" s="152" t="str">
        <f>'14 - 15 ans H'!B40</f>
        <v>Julien Turgeon</v>
      </c>
      <c r="B107" s="15">
        <f>'14 - 15 ans H'!H40</f>
        <v>1</v>
      </c>
      <c r="C107" s="16"/>
      <c r="D107" s="358" t="str">
        <f>'14 - 15 ans H'!B74</f>
        <v>Julien Turgeon</v>
      </c>
      <c r="E107" s="15">
        <f>'14 - 15 ans H'!H74</f>
        <v>1</v>
      </c>
      <c r="F107" s="16"/>
      <c r="G107" s="358" t="str">
        <f>'14 - 15 ans H'!B108</f>
        <v>Julien Turgeon</v>
      </c>
      <c r="H107" s="15">
        <f>'14 - 15 ans H'!H108</f>
        <v>1</v>
      </c>
      <c r="I107" s="16"/>
      <c r="J107" s="358" t="str">
        <f>'14 - 15 ans H'!B142</f>
        <v>Julien Turgeon</v>
      </c>
      <c r="K107" s="15">
        <f>'14 - 15 ans H'!H142</f>
        <v>1</v>
      </c>
      <c r="L107" s="16"/>
      <c r="M107" s="358" t="str">
        <f>'14 - 15 ans H'!B176</f>
        <v>Julien Turgeon</v>
      </c>
      <c r="N107" s="15">
        <f>'14 - 15 ans H'!H176</f>
        <v>1</v>
      </c>
      <c r="O107" s="16"/>
      <c r="P107" s="358" t="str">
        <f>'14 - 15 ans H'!B209</f>
        <v>Jacob Rousson</v>
      </c>
      <c r="Q107" s="40" t="str">
        <f>'14 - 15 ans H'!H209</f>
        <v/>
      </c>
      <c r="S107"/>
      <c r="T107" s="357" t="str">
        <f>'Déconte ATHL'!B94</f>
        <v>Dam'eauclès</v>
      </c>
      <c r="U107" s="166"/>
      <c r="V107" s="52" t="str">
        <f>'Déconte ATHL'!C94</f>
        <v>Julien Turgeon</v>
      </c>
      <c r="W107" s="308">
        <f>'Déconte ATHL'!AJ94</f>
        <v>100</v>
      </c>
      <c r="X107" s="89">
        <f>'Déconte ATHL'!AK94</f>
        <v>1</v>
      </c>
    </row>
    <row r="108" spans="1:24" x14ac:dyDescent="0.25">
      <c r="A108" s="153" t="str">
        <f>'14 - 15 ans H'!B39</f>
        <v>Jacob Rousson</v>
      </c>
      <c r="B108" s="275">
        <f>'14 - 15 ans H'!H39</f>
        <v>2</v>
      </c>
      <c r="C108" s="12"/>
      <c r="D108" s="359" t="str">
        <f>'14 - 15 ans H'!B78</f>
        <v>Jonathan St-Roch</v>
      </c>
      <c r="E108" s="275">
        <f>'14 - 15 ans H'!H78</f>
        <v>2</v>
      </c>
      <c r="F108" s="12"/>
      <c r="G108" s="359" t="str">
        <f>'14 - 15 ans H'!B112</f>
        <v>Jonathan St-Roch</v>
      </c>
      <c r="H108" s="275">
        <f>'14 - 15 ans H'!H112</f>
        <v>2</v>
      </c>
      <c r="I108" s="12"/>
      <c r="J108" s="359" t="str">
        <f>'14 - 15 ans H'!B145</f>
        <v>Malik Romdhani</v>
      </c>
      <c r="K108" s="275">
        <f>'14 - 15 ans H'!H145</f>
        <v>2</v>
      </c>
      <c r="L108" s="12"/>
      <c r="M108" s="359" t="str">
        <f>'14 - 15 ans H'!B180</f>
        <v>Jonathan St-Roch</v>
      </c>
      <c r="N108" s="275">
        <f>'14 - 15 ans H'!H180</f>
        <v>2</v>
      </c>
      <c r="O108" s="12"/>
      <c r="P108" s="359" t="str">
        <f>'14 - 15 ans H'!B210</f>
        <v>Julien Turgeon</v>
      </c>
      <c r="Q108" s="41" t="str">
        <f>'14 - 15 ans H'!H210</f>
        <v/>
      </c>
      <c r="S108"/>
      <c r="T108" s="353" t="str">
        <f>'Déconte ATHL'!B97</f>
        <v>CSRN</v>
      </c>
      <c r="U108" s="356"/>
      <c r="V108" s="53" t="str">
        <f>'Déconte ATHL'!C97</f>
        <v>Malik Romdhani</v>
      </c>
      <c r="W108" s="306">
        <f>'Déconte ATHL'!AJ97</f>
        <v>78</v>
      </c>
      <c r="X108" s="279">
        <f>'Déconte ATHL'!AK97</f>
        <v>2</v>
      </c>
    </row>
    <row r="109" spans="1:24" x14ac:dyDescent="0.25">
      <c r="A109" s="153" t="str">
        <f>'14 - 15 ans H'!B43</f>
        <v>Malik Romdhani</v>
      </c>
      <c r="B109" s="275">
        <f>'14 - 15 ans H'!H43</f>
        <v>3</v>
      </c>
      <c r="C109" s="12"/>
      <c r="D109" s="359" t="str">
        <f>'14 - 15 ans H'!B73</f>
        <v>Jacob Rousson</v>
      </c>
      <c r="E109" s="275">
        <f>'14 - 15 ans H'!H73</f>
        <v>3</v>
      </c>
      <c r="F109" s="12"/>
      <c r="G109" s="359" t="str">
        <f>'14 - 15 ans H'!B111</f>
        <v>Malik Romdhani</v>
      </c>
      <c r="H109" s="275">
        <f>'14 - 15 ans H'!H111</f>
        <v>3</v>
      </c>
      <c r="I109" s="12"/>
      <c r="J109" s="359" t="str">
        <f>'14 - 15 ans H'!B146</f>
        <v>Jonathan St-Roch</v>
      </c>
      <c r="K109" s="275">
        <f>'14 - 15 ans H'!H146</f>
        <v>3</v>
      </c>
      <c r="L109" s="12"/>
      <c r="M109" s="359" t="str">
        <f>'14 - 15 ans H'!B175</f>
        <v>Jacob Rousson</v>
      </c>
      <c r="N109" s="275">
        <f>'14 - 15 ans H'!H175</f>
        <v>3</v>
      </c>
      <c r="O109" s="12"/>
      <c r="P109" s="359" t="str">
        <f>'14 - 15 ans H'!B211</f>
        <v>James Willamson</v>
      </c>
      <c r="Q109" s="41" t="str">
        <f>'14 - 15 ans H'!H211</f>
        <v/>
      </c>
      <c r="S109"/>
      <c r="T109" s="353" t="str">
        <f>'Déconte ATHL'!B93</f>
        <v>Dam'eauclès</v>
      </c>
      <c r="U109" s="356"/>
      <c r="V109" s="53" t="str">
        <f>'Déconte ATHL'!C93</f>
        <v>Jacob Rousson</v>
      </c>
      <c r="W109" s="306">
        <f>'Déconte ATHL'!AJ93</f>
        <v>75</v>
      </c>
      <c r="X109" s="381">
        <f>'Déconte ATHL'!AK93</f>
        <v>3</v>
      </c>
    </row>
    <row r="110" spans="1:24" x14ac:dyDescent="0.25">
      <c r="A110" s="153" t="str">
        <f>'14 - 15 ans H'!B42</f>
        <v>Alexandre Vincent</v>
      </c>
      <c r="B110" s="275">
        <f>'14 - 15 ans H'!H42</f>
        <v>4</v>
      </c>
      <c r="C110" s="12"/>
      <c r="D110" s="359" t="str">
        <f>'14 - 15 ans H'!B77</f>
        <v>Malik Romdhani</v>
      </c>
      <c r="E110" s="275">
        <f>'14 - 15 ans H'!H77</f>
        <v>4</v>
      </c>
      <c r="F110" s="12"/>
      <c r="G110" s="359" t="str">
        <f>'14 - 15 ans H'!B114</f>
        <v>Benjamin Lapointe</v>
      </c>
      <c r="H110" s="275">
        <f>'14 - 15 ans H'!H114</f>
        <v>4</v>
      </c>
      <c r="I110" s="12"/>
      <c r="J110" s="359" t="str">
        <f>'14 - 15 ans H'!B148</f>
        <v>Benjamin Lapointe</v>
      </c>
      <c r="K110" s="275">
        <f>'14 - 15 ans H'!H148</f>
        <v>4</v>
      </c>
      <c r="L110" s="12"/>
      <c r="M110" s="359" t="str">
        <f>'14 - 15 ans H'!B179</f>
        <v>Malik Romdhani</v>
      </c>
      <c r="N110" s="275">
        <f>'14 - 15 ans H'!H179</f>
        <v>4</v>
      </c>
      <c r="O110" s="12"/>
      <c r="P110" s="359" t="str">
        <f>'14 - 15 ans H'!B212</f>
        <v>Alexandre Vincent</v>
      </c>
      <c r="Q110" s="41" t="str">
        <f>'14 - 15 ans H'!H212</f>
        <v/>
      </c>
      <c r="S110"/>
      <c r="T110" s="353" t="str">
        <f>'Déconte ATHL'!B98</f>
        <v>CSRN</v>
      </c>
      <c r="U110" s="356"/>
      <c r="V110" s="53" t="str">
        <f>'Déconte ATHL'!C98</f>
        <v>Jonathan St-Roch</v>
      </c>
      <c r="W110" s="306">
        <f>'Déconte ATHL'!AJ98</f>
        <v>70</v>
      </c>
      <c r="X110" s="279">
        <f>'Déconte ATHL'!AK98</f>
        <v>4</v>
      </c>
    </row>
    <row r="111" spans="1:24" x14ac:dyDescent="0.25">
      <c r="A111" s="153" t="str">
        <f>'14 - 15 ans H'!B41</f>
        <v>James Willamson</v>
      </c>
      <c r="B111" s="275">
        <f>'14 - 15 ans H'!H41</f>
        <v>5</v>
      </c>
      <c r="C111" s="12"/>
      <c r="D111" s="359" t="str">
        <f>'14 - 15 ans H'!B80</f>
        <v>Benjamin Lapointe</v>
      </c>
      <c r="E111" s="275">
        <f>'14 - 15 ans H'!H80</f>
        <v>5</v>
      </c>
      <c r="F111" s="12"/>
      <c r="G111" s="359" t="str">
        <f>'14 - 15 ans H'!B110</f>
        <v>Alexandre Vincent</v>
      </c>
      <c r="H111" s="275">
        <f>'14 - 15 ans H'!H110</f>
        <v>5</v>
      </c>
      <c r="I111" s="12"/>
      <c r="J111" s="359" t="str">
        <f>'14 - 15 ans H'!B141</f>
        <v>Jacob Rousson</v>
      </c>
      <c r="K111" s="275">
        <f>'14 - 15 ans H'!H141</f>
        <v>5</v>
      </c>
      <c r="L111" s="12"/>
      <c r="M111" s="359" t="str">
        <f>'14 - 15 ans H'!B182</f>
        <v>Benjamin Lapointe</v>
      </c>
      <c r="N111" s="275">
        <f>'14 - 15 ans H'!H182</f>
        <v>5</v>
      </c>
      <c r="O111" s="12"/>
      <c r="P111" s="359" t="str">
        <f>'14 - 15 ans H'!B213</f>
        <v>Malik Romdhani</v>
      </c>
      <c r="Q111" s="41" t="str">
        <f>'14 - 15 ans H'!H213</f>
        <v/>
      </c>
      <c r="S111"/>
      <c r="T111" s="353" t="str">
        <f>'Déconte ATHL'!B96</f>
        <v>CSRAD</v>
      </c>
      <c r="U111" s="356"/>
      <c r="V111" s="53" t="str">
        <f>'Déconte ATHL'!C96</f>
        <v>Alexandre Vincent</v>
      </c>
      <c r="W111" s="306">
        <f>'Déconte ATHL'!AJ96</f>
        <v>63</v>
      </c>
      <c r="X111" s="279">
        <f>'Déconte ATHL'!AK96</f>
        <v>5</v>
      </c>
    </row>
    <row r="112" spans="1:24" x14ac:dyDescent="0.25">
      <c r="A112" s="153">
        <f>'14 - 15 ans H'!B47</f>
        <v>0</v>
      </c>
      <c r="B112" s="275" t="str">
        <f>'14 - 15 ans H'!H47</f>
        <v/>
      </c>
      <c r="C112" s="12"/>
      <c r="D112" s="359" t="str">
        <f>'14 - 15 ans H'!B76</f>
        <v>Alexandre Vincent</v>
      </c>
      <c r="E112" s="275">
        <f>'14 - 15 ans H'!H76</f>
        <v>6</v>
      </c>
      <c r="F112" s="12"/>
      <c r="G112" s="359" t="str">
        <f>'14 - 15 ans H'!B107</f>
        <v>Jacob Rousson</v>
      </c>
      <c r="H112" s="275">
        <f>'14 - 15 ans H'!H107</f>
        <v>6</v>
      </c>
      <c r="I112" s="12"/>
      <c r="J112" s="359" t="str">
        <f>'14 - 15 ans H'!B144</f>
        <v>Alexandre Vincent</v>
      </c>
      <c r="K112" s="275">
        <f>'14 - 15 ans H'!H144</f>
        <v>6</v>
      </c>
      <c r="L112" s="12"/>
      <c r="M112" s="359" t="str">
        <f>'14 - 15 ans H'!B178</f>
        <v>Alexandre Vincent</v>
      </c>
      <c r="N112" s="275">
        <f>'14 - 15 ans H'!H178</f>
        <v>6</v>
      </c>
      <c r="O112" s="12"/>
      <c r="P112" s="359" t="str">
        <f>'14 - 15 ans H'!B214</f>
        <v>Jonathan St-Roch</v>
      </c>
      <c r="Q112" s="41" t="str">
        <f>'14 - 15 ans H'!H214</f>
        <v/>
      </c>
      <c r="S112"/>
      <c r="T112" s="353" t="str">
        <f>'Déconte ATHL'!B95</f>
        <v>Dam'eauclès</v>
      </c>
      <c r="U112" s="356"/>
      <c r="V112" s="53" t="str">
        <f>'Déconte ATHL'!C95</f>
        <v>James Willamson</v>
      </c>
      <c r="W112" s="306">
        <f>'Déconte ATHL'!AJ95</f>
        <v>57</v>
      </c>
      <c r="X112" s="279">
        <f>'Déconte ATHL'!AK95</f>
        <v>6</v>
      </c>
    </row>
    <row r="113" spans="1:24" x14ac:dyDescent="0.25">
      <c r="A113" s="153">
        <f>'14 - 15 ans H'!B48</f>
        <v>0</v>
      </c>
      <c r="B113" s="275" t="str">
        <f>'14 - 15 ans H'!H48</f>
        <v/>
      </c>
      <c r="C113" s="12"/>
      <c r="D113" s="359" t="str">
        <f>'14 - 15 ans H'!B75</f>
        <v>James Willamson</v>
      </c>
      <c r="E113" s="275">
        <f>'14 - 15 ans H'!H75</f>
        <v>7</v>
      </c>
      <c r="F113" s="12"/>
      <c r="G113" s="359" t="str">
        <f>'14 - 15 ans H'!B109</f>
        <v>James Willamson</v>
      </c>
      <c r="H113" s="275">
        <f>'14 - 15 ans H'!H109</f>
        <v>7</v>
      </c>
      <c r="I113" s="12"/>
      <c r="J113" s="359" t="str">
        <f>'14 - 15 ans H'!B143</f>
        <v>James Willamson</v>
      </c>
      <c r="K113" s="275">
        <f>'14 - 15 ans H'!H143</f>
        <v>7</v>
      </c>
      <c r="L113" s="12"/>
      <c r="M113" s="359" t="str">
        <f>'14 - 15 ans H'!B177</f>
        <v>James Willamson</v>
      </c>
      <c r="N113" s="275">
        <f>'14 - 15 ans H'!H177</f>
        <v>7</v>
      </c>
      <c r="O113" s="12"/>
      <c r="P113" s="359" t="str">
        <f>'14 - 15 ans H'!B215</f>
        <v>Vincent Marsclais</v>
      </c>
      <c r="Q113" s="41" t="str">
        <f>'14 - 15 ans H'!H215</f>
        <v/>
      </c>
      <c r="S113"/>
      <c r="T113" s="353" t="str">
        <f>'Déconte ATHL'!B100</f>
        <v>Gatineau</v>
      </c>
      <c r="U113" s="356"/>
      <c r="V113" s="53" t="str">
        <f>'Déconte ATHL'!C100</f>
        <v>Benjamin Lapointe</v>
      </c>
      <c r="W113" s="306">
        <f>'Déconte ATHL'!AJ100</f>
        <v>54</v>
      </c>
      <c r="X113" s="279">
        <f>'Déconte ATHL'!AK100</f>
        <v>7</v>
      </c>
    </row>
    <row r="114" spans="1:24" x14ac:dyDescent="0.25">
      <c r="A114" s="153">
        <f>'14 - 15 ans H'!B49</f>
        <v>0</v>
      </c>
      <c r="B114" s="275" t="str">
        <f>'14 - 15 ans H'!H49</f>
        <v/>
      </c>
      <c r="C114" s="12"/>
      <c r="D114" s="359">
        <f>'14 - 15 ans H'!B81</f>
        <v>0</v>
      </c>
      <c r="E114" s="275" t="str">
        <f>'14 - 15 ans H'!H81</f>
        <v/>
      </c>
      <c r="F114" s="12"/>
      <c r="G114" s="359">
        <f>'14 - 15 ans H'!B115</f>
        <v>0</v>
      </c>
      <c r="H114" s="275" t="str">
        <f>'14 - 15 ans H'!H115</f>
        <v/>
      </c>
      <c r="I114" s="12"/>
      <c r="J114" s="359">
        <f>'14 - 15 ans H'!B149</f>
        <v>0</v>
      </c>
      <c r="K114" s="275" t="str">
        <f>'14 - 15 ans H'!H149</f>
        <v/>
      </c>
      <c r="L114" s="12"/>
      <c r="M114" s="359">
        <f>'14 - 15 ans H'!B183</f>
        <v>0</v>
      </c>
      <c r="N114" s="275" t="str">
        <f>'14 - 15 ans H'!H183</f>
        <v/>
      </c>
      <c r="O114" s="12"/>
      <c r="P114" s="359" t="str">
        <f>'14 - 15 ans H'!B216</f>
        <v>Benjamin Lapointe</v>
      </c>
      <c r="Q114" s="41" t="str">
        <f>'14 - 15 ans H'!H216</f>
        <v/>
      </c>
      <c r="S114"/>
      <c r="T114" s="353" t="str">
        <f>'Déconte ATHL'!B99</f>
        <v>Gatineau</v>
      </c>
      <c r="U114" s="356"/>
      <c r="V114" s="53" t="str">
        <f>'Déconte ATHL'!C99</f>
        <v>Vincent Marsclais</v>
      </c>
      <c r="W114" s="306">
        <f>'Déconte ATHL'!AJ99</f>
        <v>0</v>
      </c>
      <c r="X114" s="279">
        <f>'Déconte ATHL'!AK99</f>
        <v>8</v>
      </c>
    </row>
    <row r="115" spans="1:24" x14ac:dyDescent="0.25">
      <c r="A115" s="153">
        <f>'14 - 15 ans H'!B50</f>
        <v>0</v>
      </c>
      <c r="B115" s="275" t="str">
        <f>'14 - 15 ans H'!H50</f>
        <v/>
      </c>
      <c r="C115" s="12"/>
      <c r="D115" s="359">
        <f>'14 - 15 ans H'!B82</f>
        <v>0</v>
      </c>
      <c r="E115" s="275" t="str">
        <f>'14 - 15 ans H'!H82</f>
        <v/>
      </c>
      <c r="F115" s="12"/>
      <c r="G115" s="359">
        <f>'14 - 15 ans H'!B116</f>
        <v>0</v>
      </c>
      <c r="H115" s="275" t="str">
        <f>'14 - 15 ans H'!H116</f>
        <v/>
      </c>
      <c r="I115" s="12"/>
      <c r="J115" s="359">
        <f>'14 - 15 ans H'!B150</f>
        <v>0</v>
      </c>
      <c r="K115" s="275" t="str">
        <f>'14 - 15 ans H'!H150</f>
        <v/>
      </c>
      <c r="L115" s="12"/>
      <c r="M115" s="359">
        <f>'14 - 15 ans H'!B184</f>
        <v>0</v>
      </c>
      <c r="N115" s="275" t="str">
        <f>'14 - 15 ans H'!H184</f>
        <v/>
      </c>
      <c r="O115" s="12"/>
      <c r="P115" s="359">
        <f>'14 - 15 ans H'!B217</f>
        <v>0</v>
      </c>
      <c r="Q115" s="41" t="str">
        <f>'14 - 15 ans H'!H217</f>
        <v/>
      </c>
      <c r="S115"/>
      <c r="T115" s="353">
        <f>'Déconte ATHL'!B101</f>
        <v>0</v>
      </c>
      <c r="U115" s="356"/>
      <c r="V115" s="53">
        <f>'Déconte ATHL'!C101</f>
        <v>0</v>
      </c>
      <c r="W115" s="306">
        <f>'Déconte ATHL'!AJ101</f>
        <v>0</v>
      </c>
      <c r="X115" s="279">
        <f>'Déconte ATHL'!AK101</f>
        <v>8</v>
      </c>
    </row>
    <row r="116" spans="1:24" x14ac:dyDescent="0.25">
      <c r="A116" s="153">
        <f>'14 - 15 ans H'!B51</f>
        <v>0</v>
      </c>
      <c r="B116" s="275" t="str">
        <f>'14 - 15 ans H'!H51</f>
        <v/>
      </c>
      <c r="C116" s="12"/>
      <c r="D116" s="359">
        <f>'14 - 15 ans H'!B83</f>
        <v>0</v>
      </c>
      <c r="E116" s="275" t="str">
        <f>'14 - 15 ans H'!H83</f>
        <v/>
      </c>
      <c r="F116" s="12"/>
      <c r="G116" s="359">
        <f>'14 - 15 ans H'!B117</f>
        <v>0</v>
      </c>
      <c r="H116" s="275" t="str">
        <f>'14 - 15 ans H'!H117</f>
        <v/>
      </c>
      <c r="I116" s="12"/>
      <c r="J116" s="359">
        <f>'14 - 15 ans H'!B151</f>
        <v>0</v>
      </c>
      <c r="K116" s="275" t="str">
        <f>'14 - 15 ans H'!H151</f>
        <v/>
      </c>
      <c r="L116" s="12"/>
      <c r="M116" s="359">
        <f>'14 - 15 ans H'!B185</f>
        <v>0</v>
      </c>
      <c r="N116" s="275" t="str">
        <f>'14 - 15 ans H'!H185</f>
        <v/>
      </c>
      <c r="O116" s="12"/>
      <c r="P116" s="359">
        <f>'14 - 15 ans H'!B218</f>
        <v>0</v>
      </c>
      <c r="Q116" s="41" t="str">
        <f>'14 - 15 ans H'!H218</f>
        <v/>
      </c>
      <c r="S116"/>
      <c r="T116" s="353">
        <f>'Déconte ATHL'!B102</f>
        <v>0</v>
      </c>
      <c r="U116" s="356"/>
      <c r="V116" s="53">
        <f>'Déconte ATHL'!C102</f>
        <v>0</v>
      </c>
      <c r="W116" s="306">
        <f>'Déconte ATHL'!AJ102</f>
        <v>0</v>
      </c>
      <c r="X116" s="279">
        <f>'Déconte ATHL'!AK102</f>
        <v>8</v>
      </c>
    </row>
    <row r="117" spans="1:24" x14ac:dyDescent="0.25">
      <c r="A117" s="153">
        <f>'14 - 15 ans H'!B52</f>
        <v>0</v>
      </c>
      <c r="B117" s="275" t="str">
        <f>'14 - 15 ans H'!H52</f>
        <v/>
      </c>
      <c r="C117" s="12"/>
      <c r="D117" s="359">
        <f>'14 - 15 ans H'!B84</f>
        <v>0</v>
      </c>
      <c r="E117" s="275" t="str">
        <f>'14 - 15 ans H'!H84</f>
        <v/>
      </c>
      <c r="F117" s="12"/>
      <c r="G117" s="359">
        <f>'14 - 15 ans H'!B118</f>
        <v>0</v>
      </c>
      <c r="H117" s="275" t="str">
        <f>'14 - 15 ans H'!H118</f>
        <v/>
      </c>
      <c r="I117" s="12"/>
      <c r="J117" s="359">
        <f>'14 - 15 ans H'!B152</f>
        <v>0</v>
      </c>
      <c r="K117" s="275" t="str">
        <f>'14 - 15 ans H'!H152</f>
        <v/>
      </c>
      <c r="L117" s="12"/>
      <c r="M117" s="359">
        <f>'14 - 15 ans H'!B186</f>
        <v>0</v>
      </c>
      <c r="N117" s="275" t="str">
        <f>'14 - 15 ans H'!H186</f>
        <v/>
      </c>
      <c r="O117" s="12"/>
      <c r="P117" s="359">
        <f>'14 - 15 ans H'!B219</f>
        <v>0</v>
      </c>
      <c r="Q117" s="41" t="str">
        <f>'14 - 15 ans H'!H219</f>
        <v/>
      </c>
      <c r="S117"/>
      <c r="T117" s="353">
        <f>'Déconte ATHL'!B103</f>
        <v>0</v>
      </c>
      <c r="U117" s="356"/>
      <c r="V117" s="53">
        <f>'Déconte ATHL'!C103</f>
        <v>0</v>
      </c>
      <c r="W117" s="306">
        <f>'Déconte ATHL'!AJ103</f>
        <v>0</v>
      </c>
      <c r="X117" s="279">
        <f>'Déconte ATHL'!AK103</f>
        <v>8</v>
      </c>
    </row>
    <row r="118" spans="1:24" x14ac:dyDescent="0.25">
      <c r="A118" s="153">
        <f>'14 - 15 ans H'!B53</f>
        <v>0</v>
      </c>
      <c r="B118" s="275" t="str">
        <f>'14 - 15 ans H'!H53</f>
        <v/>
      </c>
      <c r="C118" s="12"/>
      <c r="D118" s="359">
        <f>'14 - 15 ans H'!B85</f>
        <v>0</v>
      </c>
      <c r="E118" s="275" t="str">
        <f>'14 - 15 ans H'!H85</f>
        <v/>
      </c>
      <c r="F118" s="12"/>
      <c r="G118" s="359">
        <f>'14 - 15 ans H'!B119</f>
        <v>0</v>
      </c>
      <c r="H118" s="275" t="str">
        <f>'14 - 15 ans H'!H119</f>
        <v/>
      </c>
      <c r="I118" s="12"/>
      <c r="J118" s="359">
        <f>'14 - 15 ans H'!B153</f>
        <v>0</v>
      </c>
      <c r="K118" s="275" t="str">
        <f>'14 - 15 ans H'!H153</f>
        <v/>
      </c>
      <c r="L118" s="12"/>
      <c r="M118" s="359">
        <f>'14 - 15 ans H'!B187</f>
        <v>0</v>
      </c>
      <c r="N118" s="275" t="str">
        <f>'14 - 15 ans H'!H187</f>
        <v/>
      </c>
      <c r="O118" s="12"/>
      <c r="P118" s="359">
        <f>'14 - 15 ans H'!B220</f>
        <v>0</v>
      </c>
      <c r="Q118" s="41" t="str">
        <f>'14 - 15 ans H'!H220</f>
        <v/>
      </c>
      <c r="S118"/>
      <c r="T118" s="353">
        <f>'Déconte ATHL'!B104</f>
        <v>0</v>
      </c>
      <c r="U118" s="356"/>
      <c r="V118" s="53">
        <f>'Déconte ATHL'!C104</f>
        <v>0</v>
      </c>
      <c r="W118" s="306">
        <f>'Déconte ATHL'!AJ104</f>
        <v>0</v>
      </c>
      <c r="X118" s="279">
        <f>'Déconte ATHL'!AK104</f>
        <v>8</v>
      </c>
    </row>
    <row r="119" spans="1:24" x14ac:dyDescent="0.25">
      <c r="A119" s="153">
        <f>'14 - 15 ans H'!B54</f>
        <v>0</v>
      </c>
      <c r="B119" s="275" t="str">
        <f>'14 - 15 ans H'!H54</f>
        <v/>
      </c>
      <c r="C119" s="12"/>
      <c r="D119" s="359">
        <f>'14 - 15 ans H'!B86</f>
        <v>0</v>
      </c>
      <c r="E119" s="275" t="str">
        <f>'14 - 15 ans H'!H86</f>
        <v/>
      </c>
      <c r="F119" s="12"/>
      <c r="G119" s="359">
        <f>'14 - 15 ans H'!B120</f>
        <v>0</v>
      </c>
      <c r="H119" s="275" t="str">
        <f>'14 - 15 ans H'!H120</f>
        <v/>
      </c>
      <c r="I119" s="12"/>
      <c r="J119" s="359">
        <f>'14 - 15 ans H'!B154</f>
        <v>0</v>
      </c>
      <c r="K119" s="275" t="str">
        <f>'14 - 15 ans H'!H154</f>
        <v/>
      </c>
      <c r="L119" s="12"/>
      <c r="M119" s="359">
        <f>'14 - 15 ans H'!B188</f>
        <v>0</v>
      </c>
      <c r="N119" s="275" t="str">
        <f>'14 - 15 ans H'!H188</f>
        <v/>
      </c>
      <c r="O119" s="12"/>
      <c r="P119" s="359">
        <f>'14 - 15 ans H'!B221</f>
        <v>0</v>
      </c>
      <c r="Q119" s="41" t="str">
        <f>'14 - 15 ans H'!H221</f>
        <v/>
      </c>
      <c r="S119"/>
      <c r="T119" s="353">
        <f>'Déconte ATHL'!B105</f>
        <v>0</v>
      </c>
      <c r="U119" s="356"/>
      <c r="V119" s="53">
        <f>'Déconte ATHL'!C105</f>
        <v>0</v>
      </c>
      <c r="W119" s="306">
        <f>'Déconte ATHL'!AJ105</f>
        <v>0</v>
      </c>
      <c r="X119" s="279">
        <f>'Déconte ATHL'!AK105</f>
        <v>8</v>
      </c>
    </row>
    <row r="120" spans="1:24" x14ac:dyDescent="0.25">
      <c r="A120" s="153">
        <f>'14 - 15 ans H'!B55</f>
        <v>0</v>
      </c>
      <c r="B120" s="275" t="str">
        <f>'14 - 15 ans H'!H55</f>
        <v/>
      </c>
      <c r="C120" s="12"/>
      <c r="D120" s="359">
        <f>'14 - 15 ans H'!B87</f>
        <v>0</v>
      </c>
      <c r="E120" s="275" t="str">
        <f>'14 - 15 ans H'!H87</f>
        <v/>
      </c>
      <c r="F120" s="12"/>
      <c r="G120" s="359">
        <f>'14 - 15 ans H'!B121</f>
        <v>0</v>
      </c>
      <c r="H120" s="275" t="str">
        <f>'14 - 15 ans H'!H121</f>
        <v/>
      </c>
      <c r="I120" s="12"/>
      <c r="J120" s="359">
        <f>'14 - 15 ans H'!B155</f>
        <v>0</v>
      </c>
      <c r="K120" s="275" t="str">
        <f>'14 - 15 ans H'!H155</f>
        <v/>
      </c>
      <c r="L120" s="12"/>
      <c r="M120" s="359">
        <f>'14 - 15 ans H'!B189</f>
        <v>0</v>
      </c>
      <c r="N120" s="275" t="str">
        <f>'14 - 15 ans H'!H189</f>
        <v/>
      </c>
      <c r="O120" s="12"/>
      <c r="P120" s="359">
        <f>'14 - 15 ans H'!B222</f>
        <v>0</v>
      </c>
      <c r="Q120" s="41" t="str">
        <f>'14 - 15 ans H'!H222</f>
        <v/>
      </c>
      <c r="S120"/>
      <c r="T120" s="353">
        <f>'Déconte ATHL'!B106</f>
        <v>0</v>
      </c>
      <c r="U120" s="356"/>
      <c r="V120" s="53">
        <f>'Déconte ATHL'!C106</f>
        <v>0</v>
      </c>
      <c r="W120" s="306">
        <f>'Déconte ATHL'!AJ106</f>
        <v>0</v>
      </c>
      <c r="X120" s="279">
        <f>'Déconte ATHL'!AK106</f>
        <v>8</v>
      </c>
    </row>
    <row r="121" spans="1:24" x14ac:dyDescent="0.25">
      <c r="A121" s="153">
        <f>'14 - 15 ans H'!B56</f>
        <v>0</v>
      </c>
      <c r="B121" s="275" t="str">
        <f>'14 - 15 ans H'!H56</f>
        <v/>
      </c>
      <c r="C121" s="12"/>
      <c r="D121" s="359">
        <f>'14 - 15 ans H'!B88</f>
        <v>0</v>
      </c>
      <c r="E121" s="275" t="str">
        <f>'14 - 15 ans H'!H88</f>
        <v/>
      </c>
      <c r="F121" s="12"/>
      <c r="G121" s="359">
        <f>'14 - 15 ans H'!B122</f>
        <v>0</v>
      </c>
      <c r="H121" s="275" t="str">
        <f>'14 - 15 ans H'!H122</f>
        <v/>
      </c>
      <c r="I121" s="12"/>
      <c r="J121" s="359">
        <f>'14 - 15 ans H'!B156</f>
        <v>0</v>
      </c>
      <c r="K121" s="275" t="str">
        <f>'14 - 15 ans H'!H156</f>
        <v/>
      </c>
      <c r="L121" s="12"/>
      <c r="M121" s="359">
        <f>'14 - 15 ans H'!B190</f>
        <v>0</v>
      </c>
      <c r="N121" s="275" t="str">
        <f>'14 - 15 ans H'!H190</f>
        <v/>
      </c>
      <c r="O121" s="12"/>
      <c r="P121" s="359">
        <f>'14 - 15 ans H'!B223</f>
        <v>0</v>
      </c>
      <c r="Q121" s="41" t="str">
        <f>'14 - 15 ans H'!H223</f>
        <v/>
      </c>
      <c r="S121"/>
      <c r="T121" s="353">
        <f>'Déconte ATHL'!B107</f>
        <v>0</v>
      </c>
      <c r="U121" s="356"/>
      <c r="V121" s="53">
        <f>'Déconte ATHL'!C107</f>
        <v>0</v>
      </c>
      <c r="W121" s="306">
        <f>'Déconte ATHL'!AJ107</f>
        <v>0</v>
      </c>
      <c r="X121" s="279">
        <f>'Déconte ATHL'!AK107</f>
        <v>8</v>
      </c>
    </row>
    <row r="122" spans="1:24" x14ac:dyDescent="0.25">
      <c r="A122" s="153">
        <f>'14 - 15 ans H'!B57</f>
        <v>0</v>
      </c>
      <c r="B122" s="275" t="str">
        <f>'14 - 15 ans H'!H57</f>
        <v/>
      </c>
      <c r="C122" s="12"/>
      <c r="D122" s="359">
        <f>'14 - 15 ans H'!B89</f>
        <v>0</v>
      </c>
      <c r="E122" s="275" t="str">
        <f>'14 - 15 ans H'!H89</f>
        <v/>
      </c>
      <c r="F122" s="12"/>
      <c r="G122" s="359">
        <f>'14 - 15 ans H'!B123</f>
        <v>0</v>
      </c>
      <c r="H122" s="275" t="str">
        <f>'14 - 15 ans H'!H123</f>
        <v/>
      </c>
      <c r="I122" s="12"/>
      <c r="J122" s="359">
        <f>'14 - 15 ans H'!B157</f>
        <v>0</v>
      </c>
      <c r="K122" s="275" t="str">
        <f>'14 - 15 ans H'!H157</f>
        <v/>
      </c>
      <c r="L122" s="12"/>
      <c r="M122" s="359">
        <f>'14 - 15 ans H'!B191</f>
        <v>0</v>
      </c>
      <c r="N122" s="275" t="str">
        <f>'14 - 15 ans H'!H191</f>
        <v/>
      </c>
      <c r="O122" s="12"/>
      <c r="P122" s="359">
        <f>'14 - 15 ans H'!B224</f>
        <v>0</v>
      </c>
      <c r="Q122" s="41" t="str">
        <f>'14 - 15 ans H'!H224</f>
        <v/>
      </c>
      <c r="S122"/>
      <c r="T122" s="353">
        <f>'Déconte ATHL'!B108</f>
        <v>0</v>
      </c>
      <c r="U122" s="356"/>
      <c r="V122" s="53">
        <f>'Déconte ATHL'!C108</f>
        <v>0</v>
      </c>
      <c r="W122" s="306">
        <f>'Déconte ATHL'!AJ108</f>
        <v>0</v>
      </c>
      <c r="X122" s="279">
        <f>'Déconte ATHL'!AK108</f>
        <v>8</v>
      </c>
    </row>
    <row r="123" spans="1:24" x14ac:dyDescent="0.25">
      <c r="A123" s="153">
        <f>'14 - 15 ans H'!B58</f>
        <v>0</v>
      </c>
      <c r="B123" s="275" t="str">
        <f>'14 - 15 ans H'!H58</f>
        <v/>
      </c>
      <c r="C123" s="12"/>
      <c r="D123" s="359">
        <f>'14 - 15 ans H'!B90</f>
        <v>0</v>
      </c>
      <c r="E123" s="275" t="str">
        <f>'14 - 15 ans H'!H90</f>
        <v/>
      </c>
      <c r="F123" s="12"/>
      <c r="G123" s="359">
        <f>'14 - 15 ans H'!B124</f>
        <v>0</v>
      </c>
      <c r="H123" s="275" t="str">
        <f>'14 - 15 ans H'!H124</f>
        <v/>
      </c>
      <c r="I123" s="12"/>
      <c r="J123" s="359">
        <f>'14 - 15 ans H'!B158</f>
        <v>0</v>
      </c>
      <c r="K123" s="275" t="str">
        <f>'14 - 15 ans H'!H158</f>
        <v/>
      </c>
      <c r="L123" s="12"/>
      <c r="M123" s="359">
        <f>'14 - 15 ans H'!B192</f>
        <v>0</v>
      </c>
      <c r="N123" s="275" t="str">
        <f>'14 - 15 ans H'!H192</f>
        <v/>
      </c>
      <c r="O123" s="12"/>
      <c r="P123" s="359">
        <f>'14 - 15 ans H'!B225</f>
        <v>0</v>
      </c>
      <c r="Q123" s="41" t="str">
        <f>'14 - 15 ans H'!H225</f>
        <v/>
      </c>
      <c r="S123"/>
      <c r="T123" s="353">
        <f>'Déconte ATHL'!B109</f>
        <v>0</v>
      </c>
      <c r="U123" s="356"/>
      <c r="V123" s="53">
        <f>'Déconte ATHL'!C109</f>
        <v>0</v>
      </c>
      <c r="W123" s="306">
        <f>'Déconte ATHL'!AJ109</f>
        <v>0</v>
      </c>
      <c r="X123" s="279">
        <f>'Déconte ATHL'!AK109</f>
        <v>8</v>
      </c>
    </row>
    <row r="124" spans="1:24" x14ac:dyDescent="0.25">
      <c r="A124" s="153">
        <f>'14 - 15 ans H'!B59</f>
        <v>0</v>
      </c>
      <c r="B124" s="275" t="str">
        <f>'14 - 15 ans H'!H59</f>
        <v/>
      </c>
      <c r="C124" s="12"/>
      <c r="D124" s="359">
        <f>'14 - 15 ans H'!B91</f>
        <v>0</v>
      </c>
      <c r="E124" s="275" t="str">
        <f>'14 - 15 ans H'!H91</f>
        <v/>
      </c>
      <c r="F124" s="12"/>
      <c r="G124" s="359">
        <f>'14 - 15 ans H'!B125</f>
        <v>0</v>
      </c>
      <c r="H124" s="275" t="str">
        <f>'14 - 15 ans H'!H125</f>
        <v/>
      </c>
      <c r="I124" s="12"/>
      <c r="J124" s="359">
        <f>'14 - 15 ans H'!B159</f>
        <v>0</v>
      </c>
      <c r="K124" s="275" t="str">
        <f>'14 - 15 ans H'!H159</f>
        <v/>
      </c>
      <c r="L124" s="12"/>
      <c r="M124" s="359">
        <f>'14 - 15 ans H'!B193</f>
        <v>0</v>
      </c>
      <c r="N124" s="275" t="str">
        <f>'14 - 15 ans H'!H193</f>
        <v/>
      </c>
      <c r="O124" s="12"/>
      <c r="P124" s="359">
        <f>'14 - 15 ans H'!B226</f>
        <v>0</v>
      </c>
      <c r="Q124" s="41" t="str">
        <f>'14 - 15 ans H'!H226</f>
        <v/>
      </c>
      <c r="S124"/>
      <c r="T124" s="353">
        <f>'Déconte ATHL'!B110</f>
        <v>0</v>
      </c>
      <c r="U124" s="356"/>
      <c r="V124" s="53">
        <f>'Déconte ATHL'!C110</f>
        <v>0</v>
      </c>
      <c r="W124" s="306">
        <f>'Déconte ATHL'!AJ110</f>
        <v>0</v>
      </c>
      <c r="X124" s="279">
        <f>'Déconte ATHL'!AK110</f>
        <v>8</v>
      </c>
    </row>
    <row r="125" spans="1:24" x14ac:dyDescent="0.25">
      <c r="A125" s="153">
        <f>'14 - 15 ans H'!B60</f>
        <v>0</v>
      </c>
      <c r="B125" s="275" t="str">
        <f>'14 - 15 ans H'!H60</f>
        <v/>
      </c>
      <c r="C125" s="12"/>
      <c r="D125" s="359">
        <f>'14 - 15 ans H'!B92</f>
        <v>0</v>
      </c>
      <c r="E125" s="275" t="str">
        <f>'14 - 15 ans H'!H92</f>
        <v/>
      </c>
      <c r="F125" s="12"/>
      <c r="G125" s="359">
        <f>'14 - 15 ans H'!B126</f>
        <v>0</v>
      </c>
      <c r="H125" s="275" t="str">
        <f>'14 - 15 ans H'!H126</f>
        <v/>
      </c>
      <c r="I125" s="12"/>
      <c r="J125" s="359">
        <f>'14 - 15 ans H'!B160</f>
        <v>0</v>
      </c>
      <c r="K125" s="275" t="str">
        <f>'14 - 15 ans H'!H160</f>
        <v/>
      </c>
      <c r="L125" s="12"/>
      <c r="M125" s="359">
        <f>'14 - 15 ans H'!B194</f>
        <v>0</v>
      </c>
      <c r="N125" s="275" t="str">
        <f>'14 - 15 ans H'!H194</f>
        <v/>
      </c>
      <c r="O125" s="12"/>
      <c r="P125" s="359">
        <f>'14 - 15 ans H'!B227</f>
        <v>0</v>
      </c>
      <c r="Q125" s="41" t="str">
        <f>'14 - 15 ans H'!H227</f>
        <v/>
      </c>
      <c r="S125"/>
      <c r="T125" s="353">
        <f>'Déconte ATHL'!B111</f>
        <v>0</v>
      </c>
      <c r="U125" s="356"/>
      <c r="V125" s="53">
        <f>'Déconte ATHL'!C111</f>
        <v>0</v>
      </c>
      <c r="W125" s="306">
        <f>'Déconte ATHL'!AJ111</f>
        <v>0</v>
      </c>
      <c r="X125" s="279">
        <f>'Déconte ATHL'!AK111</f>
        <v>8</v>
      </c>
    </row>
    <row r="126" spans="1:24" x14ac:dyDescent="0.25">
      <c r="A126" s="153">
        <f>'14 - 15 ans H'!B61</f>
        <v>0</v>
      </c>
      <c r="B126" s="275" t="str">
        <f>'14 - 15 ans H'!H61</f>
        <v/>
      </c>
      <c r="C126" s="12"/>
      <c r="D126" s="359">
        <f>'14 - 15 ans H'!B93</f>
        <v>0</v>
      </c>
      <c r="E126" s="275" t="str">
        <f>'14 - 15 ans H'!H93</f>
        <v/>
      </c>
      <c r="F126" s="12"/>
      <c r="G126" s="359">
        <f>'14 - 15 ans H'!B127</f>
        <v>0</v>
      </c>
      <c r="H126" s="275" t="str">
        <f>'14 - 15 ans H'!H127</f>
        <v/>
      </c>
      <c r="I126" s="12"/>
      <c r="J126" s="359">
        <f>'14 - 15 ans H'!B161</f>
        <v>0</v>
      </c>
      <c r="K126" s="275" t="str">
        <f>'14 - 15 ans H'!H161</f>
        <v/>
      </c>
      <c r="L126" s="12"/>
      <c r="M126" s="359">
        <f>'14 - 15 ans H'!B195</f>
        <v>0</v>
      </c>
      <c r="N126" s="275" t="str">
        <f>'14 - 15 ans H'!H195</f>
        <v/>
      </c>
      <c r="O126" s="12"/>
      <c r="P126" s="359">
        <f>'14 - 15 ans H'!B228</f>
        <v>0</v>
      </c>
      <c r="Q126" s="41" t="str">
        <f>'14 - 15 ans H'!H228</f>
        <v/>
      </c>
      <c r="S126"/>
      <c r="T126" s="353">
        <f>'Déconte ATHL'!B112</f>
        <v>0</v>
      </c>
      <c r="U126" s="356"/>
      <c r="V126" s="53">
        <f>'Déconte ATHL'!C112</f>
        <v>0</v>
      </c>
      <c r="W126" s="306">
        <f>'Déconte ATHL'!AJ112</f>
        <v>0</v>
      </c>
      <c r="X126" s="279">
        <f>'Déconte ATHL'!AK112</f>
        <v>8</v>
      </c>
    </row>
    <row r="127" spans="1:24" x14ac:dyDescent="0.25">
      <c r="A127" s="153">
        <f>'14 - 15 ans H'!B62</f>
        <v>0</v>
      </c>
      <c r="B127" s="275" t="str">
        <f>'14 - 15 ans H'!H62</f>
        <v/>
      </c>
      <c r="C127" s="12"/>
      <c r="D127" s="359">
        <f>'14 - 15 ans H'!B94</f>
        <v>0</v>
      </c>
      <c r="E127" s="275" t="str">
        <f>'14 - 15 ans H'!H94</f>
        <v/>
      </c>
      <c r="F127" s="12"/>
      <c r="G127" s="359">
        <f>'14 - 15 ans H'!B128</f>
        <v>0</v>
      </c>
      <c r="H127" s="275" t="str">
        <f>'14 - 15 ans H'!H128</f>
        <v/>
      </c>
      <c r="I127" s="12"/>
      <c r="J127" s="359">
        <f>'14 - 15 ans H'!B162</f>
        <v>0</v>
      </c>
      <c r="K127" s="275" t="str">
        <f>'14 - 15 ans H'!H162</f>
        <v/>
      </c>
      <c r="L127" s="12"/>
      <c r="M127" s="359">
        <f>'14 - 15 ans H'!B196</f>
        <v>0</v>
      </c>
      <c r="N127" s="275" t="str">
        <f>'14 - 15 ans H'!H196</f>
        <v/>
      </c>
      <c r="O127" s="12"/>
      <c r="P127" s="359">
        <f>'14 - 15 ans H'!B229</f>
        <v>0</v>
      </c>
      <c r="Q127" s="41" t="str">
        <f>'14 - 15 ans H'!H229</f>
        <v/>
      </c>
      <c r="S127"/>
      <c r="T127" s="353">
        <f>'Déconte ATHL'!B113</f>
        <v>0</v>
      </c>
      <c r="U127" s="356"/>
      <c r="V127" s="53">
        <f>'Déconte ATHL'!C113</f>
        <v>0</v>
      </c>
      <c r="W127" s="306">
        <f>'Déconte ATHL'!AJ113</f>
        <v>0</v>
      </c>
      <c r="X127" s="279">
        <f>'Déconte ATHL'!AK113</f>
        <v>8</v>
      </c>
    </row>
    <row r="128" spans="1:24" x14ac:dyDescent="0.25">
      <c r="A128" s="153">
        <f>'14 - 15 ans H'!B63</f>
        <v>0</v>
      </c>
      <c r="B128" s="275" t="str">
        <f>'14 - 15 ans H'!H63</f>
        <v/>
      </c>
      <c r="C128" s="12"/>
      <c r="D128" s="359">
        <f>'14 - 15 ans H'!B95</f>
        <v>0</v>
      </c>
      <c r="E128" s="275" t="str">
        <f>'14 - 15 ans H'!H95</f>
        <v/>
      </c>
      <c r="F128" s="12"/>
      <c r="G128" s="359">
        <f>'14 - 15 ans H'!B129</f>
        <v>0</v>
      </c>
      <c r="H128" s="275" t="str">
        <f>'14 - 15 ans H'!H129</f>
        <v/>
      </c>
      <c r="I128" s="12"/>
      <c r="J128" s="359">
        <f>'14 - 15 ans H'!B163</f>
        <v>0</v>
      </c>
      <c r="K128" s="275" t="str">
        <f>'14 - 15 ans H'!H163</f>
        <v/>
      </c>
      <c r="L128" s="12"/>
      <c r="M128" s="359">
        <f>'14 - 15 ans H'!B197</f>
        <v>0</v>
      </c>
      <c r="N128" s="275" t="str">
        <f>'14 - 15 ans H'!H197</f>
        <v/>
      </c>
      <c r="O128" s="12"/>
      <c r="P128" s="359">
        <f>'14 - 15 ans H'!B230</f>
        <v>0</v>
      </c>
      <c r="Q128" s="41" t="str">
        <f>'14 - 15 ans H'!H230</f>
        <v/>
      </c>
      <c r="S128"/>
      <c r="T128" s="353">
        <f>'Déconte ATHL'!B114</f>
        <v>0</v>
      </c>
      <c r="U128" s="356"/>
      <c r="V128" s="53">
        <f>'Déconte ATHL'!C114</f>
        <v>0</v>
      </c>
      <c r="W128" s="306">
        <f>'Déconte ATHL'!AJ114</f>
        <v>0</v>
      </c>
      <c r="X128" s="279">
        <f>'Déconte ATHL'!AK114</f>
        <v>8</v>
      </c>
    </row>
    <row r="129" spans="1:24" x14ac:dyDescent="0.25">
      <c r="A129" s="153">
        <f>'14 - 15 ans H'!B64</f>
        <v>0</v>
      </c>
      <c r="B129" s="275" t="str">
        <f>'14 - 15 ans H'!H64</f>
        <v/>
      </c>
      <c r="C129" s="12"/>
      <c r="D129" s="359">
        <f>'14 - 15 ans H'!B96</f>
        <v>0</v>
      </c>
      <c r="E129" s="275" t="str">
        <f>'14 - 15 ans H'!H96</f>
        <v/>
      </c>
      <c r="F129" s="12"/>
      <c r="G129" s="359">
        <f>'14 - 15 ans H'!B130</f>
        <v>0</v>
      </c>
      <c r="H129" s="275" t="str">
        <f>'14 - 15 ans H'!H130</f>
        <v/>
      </c>
      <c r="I129" s="12"/>
      <c r="J129" s="359">
        <f>'14 - 15 ans H'!B164</f>
        <v>0</v>
      </c>
      <c r="K129" s="275" t="str">
        <f>'14 - 15 ans H'!H164</f>
        <v/>
      </c>
      <c r="L129" s="12"/>
      <c r="M129" s="359">
        <f>'14 - 15 ans H'!B198</f>
        <v>0</v>
      </c>
      <c r="N129" s="275" t="str">
        <f>'14 - 15 ans H'!H198</f>
        <v/>
      </c>
      <c r="O129" s="12"/>
      <c r="P129" s="359">
        <f>'14 - 15 ans H'!B231</f>
        <v>0</v>
      </c>
      <c r="Q129" s="41" t="str">
        <f>'14 - 15 ans H'!H231</f>
        <v/>
      </c>
      <c r="S129"/>
      <c r="T129" s="353">
        <f>'Déconte ATHL'!B115</f>
        <v>0</v>
      </c>
      <c r="U129" s="356"/>
      <c r="V129" s="53">
        <f>'Déconte ATHL'!C115</f>
        <v>0</v>
      </c>
      <c r="W129" s="306">
        <f>'Déconte ATHL'!AJ115</f>
        <v>0</v>
      </c>
      <c r="X129" s="279">
        <f>'Déconte ATHL'!AK115</f>
        <v>8</v>
      </c>
    </row>
    <row r="130" spans="1:24" x14ac:dyDescent="0.25">
      <c r="A130" s="153">
        <f>'14 - 15 ans H'!B65</f>
        <v>0</v>
      </c>
      <c r="B130" s="275" t="str">
        <f>'14 - 15 ans H'!H65</f>
        <v/>
      </c>
      <c r="C130" s="12"/>
      <c r="D130" s="359">
        <f>'14 - 15 ans H'!B97</f>
        <v>0</v>
      </c>
      <c r="E130" s="275" t="str">
        <f>'14 - 15 ans H'!H97</f>
        <v/>
      </c>
      <c r="F130" s="12"/>
      <c r="G130" s="359">
        <f>'14 - 15 ans H'!B131</f>
        <v>0</v>
      </c>
      <c r="H130" s="275" t="str">
        <f>'14 - 15 ans H'!H131</f>
        <v/>
      </c>
      <c r="I130" s="12"/>
      <c r="J130" s="359">
        <f>'14 - 15 ans H'!B165</f>
        <v>0</v>
      </c>
      <c r="K130" s="275" t="str">
        <f>'14 - 15 ans H'!H165</f>
        <v/>
      </c>
      <c r="L130" s="12"/>
      <c r="M130" s="359">
        <f>'14 - 15 ans H'!B199</f>
        <v>0</v>
      </c>
      <c r="N130" s="275" t="str">
        <f>'14 - 15 ans H'!H199</f>
        <v/>
      </c>
      <c r="O130" s="12"/>
      <c r="P130" s="359">
        <f>'14 - 15 ans H'!B232</f>
        <v>0</v>
      </c>
      <c r="Q130" s="41" t="str">
        <f>'14 - 15 ans H'!H232</f>
        <v/>
      </c>
      <c r="S130"/>
      <c r="T130" s="353">
        <f>'Déconte ATHL'!B116</f>
        <v>0</v>
      </c>
      <c r="U130" s="356"/>
      <c r="V130" s="53">
        <f>'Déconte ATHL'!C116</f>
        <v>0</v>
      </c>
      <c r="W130" s="306">
        <f>'Déconte ATHL'!AJ116</f>
        <v>0</v>
      </c>
      <c r="X130" s="279">
        <f>'Déconte ATHL'!AK116</f>
        <v>8</v>
      </c>
    </row>
    <row r="131" spans="1:24" x14ac:dyDescent="0.25">
      <c r="A131" s="153">
        <f>'14 - 15 ans H'!B66</f>
        <v>0</v>
      </c>
      <c r="B131" s="275" t="str">
        <f>'14 - 15 ans H'!H66</f>
        <v/>
      </c>
      <c r="C131" s="12"/>
      <c r="D131" s="359">
        <f>'14 - 15 ans H'!B98</f>
        <v>0</v>
      </c>
      <c r="E131" s="275" t="str">
        <f>'14 - 15 ans H'!H98</f>
        <v/>
      </c>
      <c r="F131" s="12"/>
      <c r="G131" s="359">
        <f>'14 - 15 ans H'!B132</f>
        <v>0</v>
      </c>
      <c r="H131" s="275" t="str">
        <f>'14 - 15 ans H'!H132</f>
        <v/>
      </c>
      <c r="I131" s="12"/>
      <c r="J131" s="359">
        <f>'14 - 15 ans H'!B166</f>
        <v>0</v>
      </c>
      <c r="K131" s="275" t="str">
        <f>'14 - 15 ans H'!H166</f>
        <v/>
      </c>
      <c r="L131" s="12"/>
      <c r="M131" s="359">
        <f>'14 - 15 ans H'!B200</f>
        <v>0</v>
      </c>
      <c r="N131" s="275" t="str">
        <f>'14 - 15 ans H'!H200</f>
        <v/>
      </c>
      <c r="O131" s="12"/>
      <c r="P131" s="359">
        <f>'14 - 15 ans H'!B233</f>
        <v>0</v>
      </c>
      <c r="Q131" s="41" t="str">
        <f>'14 - 15 ans H'!H233</f>
        <v/>
      </c>
      <c r="S131"/>
      <c r="T131" s="353">
        <f>'Déconte ATHL'!B117</f>
        <v>0</v>
      </c>
      <c r="U131" s="356"/>
      <c r="V131" s="53">
        <f>'Déconte ATHL'!C117</f>
        <v>0</v>
      </c>
      <c r="W131" s="306">
        <f>'Déconte ATHL'!AJ117</f>
        <v>0</v>
      </c>
      <c r="X131" s="279">
        <f>'Déconte ATHL'!AK117</f>
        <v>8</v>
      </c>
    </row>
    <row r="132" spans="1:24" x14ac:dyDescent="0.25">
      <c r="A132" s="153">
        <f>'14 - 15 ans H'!B67</f>
        <v>0</v>
      </c>
      <c r="B132" s="275" t="str">
        <f>'14 - 15 ans H'!H67</f>
        <v/>
      </c>
      <c r="C132" s="12"/>
      <c r="D132" s="359">
        <f>'14 - 15 ans H'!B99</f>
        <v>0</v>
      </c>
      <c r="E132" s="275" t="str">
        <f>'14 - 15 ans H'!H99</f>
        <v/>
      </c>
      <c r="F132" s="12"/>
      <c r="G132" s="359">
        <f>'14 - 15 ans H'!B133</f>
        <v>0</v>
      </c>
      <c r="H132" s="275" t="str">
        <f>'14 - 15 ans H'!H133</f>
        <v/>
      </c>
      <c r="I132" s="12"/>
      <c r="J132" s="359">
        <f>'14 - 15 ans H'!B167</f>
        <v>0</v>
      </c>
      <c r="K132" s="275" t="str">
        <f>'14 - 15 ans H'!H167</f>
        <v/>
      </c>
      <c r="L132" s="12"/>
      <c r="M132" s="359">
        <f>'14 - 15 ans H'!B201</f>
        <v>0</v>
      </c>
      <c r="N132" s="275" t="str">
        <f>'14 - 15 ans H'!H201</f>
        <v/>
      </c>
      <c r="O132" s="12"/>
      <c r="P132" s="359">
        <f>'14 - 15 ans H'!B234</f>
        <v>0</v>
      </c>
      <c r="Q132" s="41" t="str">
        <f>'14 - 15 ans H'!H234</f>
        <v/>
      </c>
      <c r="S132"/>
      <c r="T132" s="353">
        <f>'Déconte ATHL'!B118</f>
        <v>0</v>
      </c>
      <c r="U132" s="356"/>
      <c r="V132" s="53">
        <f>'Déconte ATHL'!C118</f>
        <v>0</v>
      </c>
      <c r="W132" s="306">
        <f>'Déconte ATHL'!AJ118</f>
        <v>0</v>
      </c>
      <c r="X132" s="279">
        <f>'Déconte ATHL'!AK118</f>
        <v>8</v>
      </c>
    </row>
    <row r="133" spans="1:24" x14ac:dyDescent="0.25">
      <c r="A133" s="153">
        <f>'14 - 15 ans H'!B68</f>
        <v>0</v>
      </c>
      <c r="B133" s="275" t="str">
        <f>'14 - 15 ans H'!H68</f>
        <v/>
      </c>
      <c r="C133" s="12"/>
      <c r="D133" s="359">
        <f>'14 - 15 ans H'!B100</f>
        <v>0</v>
      </c>
      <c r="E133" s="275" t="str">
        <f>'14 - 15 ans H'!H100</f>
        <v/>
      </c>
      <c r="F133" s="12"/>
      <c r="G133" s="359">
        <f>'14 - 15 ans H'!B134</f>
        <v>0</v>
      </c>
      <c r="H133" s="275" t="str">
        <f>'14 - 15 ans H'!H134</f>
        <v/>
      </c>
      <c r="I133" s="12"/>
      <c r="J133" s="359">
        <f>'14 - 15 ans H'!B168</f>
        <v>0</v>
      </c>
      <c r="K133" s="275" t="str">
        <f>'14 - 15 ans H'!H168</f>
        <v/>
      </c>
      <c r="L133" s="12"/>
      <c r="M133" s="359">
        <f>'14 - 15 ans H'!B202</f>
        <v>0</v>
      </c>
      <c r="N133" s="275" t="str">
        <f>'14 - 15 ans H'!H202</f>
        <v/>
      </c>
      <c r="O133" s="12"/>
      <c r="P133" s="359">
        <f>'14 - 15 ans H'!B235</f>
        <v>0</v>
      </c>
      <c r="Q133" s="41" t="str">
        <f>'14 - 15 ans H'!H235</f>
        <v/>
      </c>
      <c r="S133"/>
      <c r="T133" s="353">
        <f>'Déconte ATHL'!B119</f>
        <v>0</v>
      </c>
      <c r="U133" s="356"/>
      <c r="V133" s="53">
        <f>'Déconte ATHL'!C119</f>
        <v>0</v>
      </c>
      <c r="W133" s="306">
        <f>'Déconte ATHL'!AJ119</f>
        <v>0</v>
      </c>
      <c r="X133" s="279">
        <f>'Déconte ATHL'!AK119</f>
        <v>8</v>
      </c>
    </row>
    <row r="134" spans="1:24" x14ac:dyDescent="0.25">
      <c r="A134" s="153" t="str">
        <f>'14 - 15 ans H'!B45</f>
        <v>Vincent Marsclais</v>
      </c>
      <c r="B134" s="275" t="str">
        <f>'14 - 15 ans H'!H45</f>
        <v>DNS</v>
      </c>
      <c r="C134" s="12"/>
      <c r="D134" s="359">
        <f>'14 - 15 ans H'!B101</f>
        <v>0</v>
      </c>
      <c r="E134" s="275" t="str">
        <f>'14 - 15 ans H'!H101</f>
        <v/>
      </c>
      <c r="F134" s="12"/>
      <c r="G134" s="359">
        <f>'14 - 15 ans H'!B135</f>
        <v>0</v>
      </c>
      <c r="H134" s="275" t="str">
        <f>'14 - 15 ans H'!H135</f>
        <v/>
      </c>
      <c r="I134" s="12"/>
      <c r="J134" s="359">
        <f>'14 - 15 ans H'!B169</f>
        <v>0</v>
      </c>
      <c r="K134" s="275" t="str">
        <f>'14 - 15 ans H'!H169</f>
        <v/>
      </c>
      <c r="L134" s="12"/>
      <c r="M134" s="359">
        <f>'14 - 15 ans H'!B203</f>
        <v>0</v>
      </c>
      <c r="N134" s="275" t="str">
        <f>'14 - 15 ans H'!H203</f>
        <v/>
      </c>
      <c r="O134" s="12"/>
      <c r="P134" s="359">
        <f>'14 - 15 ans H'!B236</f>
        <v>0</v>
      </c>
      <c r="Q134" s="41" t="str">
        <f>'14 - 15 ans H'!H236</f>
        <v/>
      </c>
      <c r="S134"/>
      <c r="T134" s="353">
        <f>'Déconte ATHL'!B120</f>
        <v>0</v>
      </c>
      <c r="U134" s="356"/>
      <c r="V134" s="53">
        <f>'Déconte ATHL'!C120</f>
        <v>0</v>
      </c>
      <c r="W134" s="306">
        <f>'Déconte ATHL'!AJ120</f>
        <v>0</v>
      </c>
      <c r="X134" s="279">
        <f>'Déconte ATHL'!AK120</f>
        <v>8</v>
      </c>
    </row>
    <row r="135" spans="1:24" x14ac:dyDescent="0.25">
      <c r="A135" s="153" t="str">
        <f>'14 - 15 ans H'!B44</f>
        <v>Jonathan St-Roch</v>
      </c>
      <c r="B135" s="275" t="str">
        <f>'14 - 15 ans H'!H44</f>
        <v>DQ</v>
      </c>
      <c r="C135" s="12"/>
      <c r="D135" s="359">
        <f>'14 - 15 ans H'!B102</f>
        <v>0</v>
      </c>
      <c r="E135" s="275" t="str">
        <f>'14 - 15 ans H'!H102</f>
        <v/>
      </c>
      <c r="F135" s="12"/>
      <c r="G135" s="359">
        <f>'14 - 15 ans H'!B136</f>
        <v>0</v>
      </c>
      <c r="H135" s="275" t="str">
        <f>'14 - 15 ans H'!H136</f>
        <v/>
      </c>
      <c r="I135" s="12"/>
      <c r="J135" s="359">
        <f>'14 - 15 ans H'!B170</f>
        <v>0</v>
      </c>
      <c r="K135" s="275" t="str">
        <f>'14 - 15 ans H'!H170</f>
        <v/>
      </c>
      <c r="L135" s="12"/>
      <c r="M135" s="359">
        <f>'14 - 15 ans H'!B204</f>
        <v>0</v>
      </c>
      <c r="N135" s="275" t="str">
        <f>'14 - 15 ans H'!H204</f>
        <v/>
      </c>
      <c r="O135" s="12"/>
      <c r="P135" s="359">
        <f>'14 - 15 ans H'!B237</f>
        <v>0</v>
      </c>
      <c r="Q135" s="41" t="str">
        <f>'14 - 15 ans H'!H237</f>
        <v/>
      </c>
      <c r="S135"/>
      <c r="T135" s="353">
        <f>'Déconte ATHL'!B121</f>
        <v>0</v>
      </c>
      <c r="U135" s="356"/>
      <c r="V135" s="53">
        <f>'Déconte ATHL'!C121</f>
        <v>0</v>
      </c>
      <c r="W135" s="306">
        <f>'Déconte ATHL'!AJ121</f>
        <v>0</v>
      </c>
      <c r="X135" s="279">
        <f>'Déconte ATHL'!AK121</f>
        <v>8</v>
      </c>
    </row>
    <row r="136" spans="1:24" ht="15.75" thickBot="1" x14ac:dyDescent="0.3">
      <c r="A136" s="154" t="str">
        <f>'14 - 15 ans H'!B46</f>
        <v>Benjamin Lapointe</v>
      </c>
      <c r="B136" s="234" t="str">
        <f>'14 - 15 ans H'!H46</f>
        <v>DQ</v>
      </c>
      <c r="C136" s="23"/>
      <c r="D136" s="360" t="str">
        <f>'14 - 15 ans H'!B79</f>
        <v>Vincent Marsclais</v>
      </c>
      <c r="E136" s="234" t="str">
        <f>'14 - 15 ans H'!H79</f>
        <v>DNS</v>
      </c>
      <c r="F136" s="23"/>
      <c r="G136" s="360" t="str">
        <f>'14 - 15 ans H'!B113</f>
        <v>Vincent Marsclais</v>
      </c>
      <c r="H136" s="234" t="str">
        <f>'14 - 15 ans H'!H113</f>
        <v>DNS</v>
      </c>
      <c r="I136" s="23"/>
      <c r="J136" s="360" t="str">
        <f>'14 - 15 ans H'!B147</f>
        <v>Vincent Marsclais</v>
      </c>
      <c r="K136" s="234" t="str">
        <f>'14 - 15 ans H'!H147</f>
        <v>DNS</v>
      </c>
      <c r="L136" s="23"/>
      <c r="M136" s="360" t="str">
        <f>'14 - 15 ans H'!B181</f>
        <v>Vincent Marsclais</v>
      </c>
      <c r="N136" s="234" t="str">
        <f>'14 - 15 ans H'!H181</f>
        <v>DNS</v>
      </c>
      <c r="O136" s="23"/>
      <c r="P136" s="360">
        <f>'14 - 15 ans H'!B238</f>
        <v>0</v>
      </c>
      <c r="Q136" s="42" t="str">
        <f>'14 - 15 ans H'!H238</f>
        <v/>
      </c>
      <c r="S136"/>
      <c r="T136" s="354">
        <f>'Déconte ATHL'!B122</f>
        <v>0</v>
      </c>
      <c r="U136" s="169"/>
      <c r="V136" s="54">
        <f>'Déconte ATHL'!C122</f>
        <v>0</v>
      </c>
      <c r="W136" s="307">
        <f>'Déconte ATHL'!AJ122</f>
        <v>0</v>
      </c>
      <c r="X136" s="280">
        <f>'Déconte ATHL'!AK122</f>
        <v>8</v>
      </c>
    </row>
    <row r="137" spans="1:24" s="263" customFormat="1" ht="15.75" thickBot="1" x14ac:dyDescent="0.3">
      <c r="A137" s="259"/>
      <c r="B137" s="260"/>
      <c r="C137" s="260"/>
      <c r="D137" s="259"/>
      <c r="E137" s="260"/>
      <c r="F137" s="260"/>
      <c r="G137" s="259"/>
      <c r="H137" s="260"/>
      <c r="I137" s="260"/>
      <c r="J137" s="259"/>
      <c r="K137" s="260"/>
      <c r="L137" s="261"/>
      <c r="M137" s="262"/>
      <c r="N137" s="261"/>
      <c r="O137" s="261"/>
      <c r="P137" s="262"/>
      <c r="Q137" s="261"/>
      <c r="R137" s="261"/>
      <c r="S137" s="262"/>
      <c r="T137" s="261"/>
      <c r="U137" s="261"/>
      <c r="V137" s="262"/>
      <c r="W137" s="261"/>
    </row>
    <row r="138" spans="1:24" ht="21.75" thickBot="1" x14ac:dyDescent="0.4">
      <c r="A138" s="400" t="s">
        <v>148</v>
      </c>
      <c r="B138" s="400"/>
      <c r="C138" s="400"/>
      <c r="D138" s="400"/>
      <c r="E138" s="400"/>
      <c r="F138" s="400"/>
      <c r="G138" s="400"/>
      <c r="H138" s="400"/>
      <c r="I138" s="400"/>
      <c r="J138" s="400"/>
      <c r="K138" s="400"/>
    </row>
    <row r="139" spans="1:24" ht="15.75" thickBot="1" x14ac:dyDescent="0.3">
      <c r="A139" s="401" t="s">
        <v>82</v>
      </c>
      <c r="B139" s="401"/>
      <c r="C139" s="401"/>
      <c r="D139" s="401"/>
      <c r="E139" s="401"/>
      <c r="F139" s="140"/>
      <c r="G139" s="401" t="s">
        <v>83</v>
      </c>
      <c r="H139" s="401"/>
      <c r="I139" s="401"/>
      <c r="J139" s="401"/>
      <c r="K139" s="401"/>
    </row>
    <row r="140" spans="1:24" ht="15.75" thickBot="1" x14ac:dyDescent="0.3">
      <c r="A140" s="401" t="s">
        <v>111</v>
      </c>
      <c r="B140" s="401"/>
      <c r="C140" s="401"/>
      <c r="D140" s="401"/>
      <c r="E140" s="223" t="s">
        <v>15</v>
      </c>
      <c r="F140" s="140"/>
      <c r="G140" s="401" t="s">
        <v>111</v>
      </c>
      <c r="H140" s="401"/>
      <c r="I140" s="401"/>
      <c r="J140" s="401"/>
      <c r="K140" s="223" t="s">
        <v>15</v>
      </c>
    </row>
    <row r="141" spans="1:24" x14ac:dyDescent="0.25">
      <c r="A141" s="139">
        <f>'Résultats PRÉLIMINAIRES'!B141</f>
        <v>0</v>
      </c>
      <c r="B141" s="137"/>
      <c r="C141" s="138">
        <f>'Résultats PRÉLIMINAIRES'!B142</f>
        <v>0</v>
      </c>
      <c r="D141" s="137"/>
      <c r="E141" s="136" t="str">
        <f>'Résultats PRÉLIMINAIRES'!C141</f>
        <v/>
      </c>
      <c r="F141" s="162"/>
      <c r="G141" s="139">
        <f>'Résultats PRÉLIMINAIRES'!F141</f>
        <v>0</v>
      </c>
      <c r="H141" s="137"/>
      <c r="I141" s="138">
        <f>'Résultats PRÉLIMINAIRES'!F142</f>
        <v>0</v>
      </c>
      <c r="J141" s="137"/>
      <c r="K141" s="136" t="str">
        <f>'Résultats PRÉLIMINAIRES'!L141</f>
        <v/>
      </c>
    </row>
    <row r="142" spans="1:24" x14ac:dyDescent="0.25">
      <c r="A142" s="135">
        <f>'Résultats PRÉLIMINAIRES'!B143</f>
        <v>0</v>
      </c>
      <c r="B142" s="133"/>
      <c r="C142" s="134">
        <f>'Résultats PRÉLIMINAIRES'!B144</f>
        <v>0</v>
      </c>
      <c r="D142" s="133"/>
      <c r="E142" s="132" t="str">
        <f>'Résultats PRÉLIMINAIRES'!C143</f>
        <v/>
      </c>
      <c r="F142" s="162"/>
      <c r="G142" s="135">
        <f>'Résultats PRÉLIMINAIRES'!F143</f>
        <v>0</v>
      </c>
      <c r="H142" s="133"/>
      <c r="I142" s="134">
        <f>'Résultats PRÉLIMINAIRES'!F144</f>
        <v>0</v>
      </c>
      <c r="J142" s="133"/>
      <c r="K142" s="132" t="str">
        <f>'Résultats PRÉLIMINAIRES'!L143</f>
        <v/>
      </c>
    </row>
    <row r="143" spans="1:24" x14ac:dyDescent="0.25">
      <c r="A143" s="135">
        <f>'Résultats PRÉLIMINAIRES'!B145</f>
        <v>0</v>
      </c>
      <c r="B143" s="133"/>
      <c r="C143" s="134">
        <f>'Résultats PRÉLIMINAIRES'!B146</f>
        <v>0</v>
      </c>
      <c r="D143" s="133"/>
      <c r="E143" s="132" t="str">
        <f>'Résultats PRÉLIMINAIRES'!C145</f>
        <v/>
      </c>
      <c r="F143" s="162"/>
      <c r="G143" s="135">
        <f>'Résultats PRÉLIMINAIRES'!F147</f>
        <v>0</v>
      </c>
      <c r="H143" s="133"/>
      <c r="I143" s="134">
        <f>'Résultats PRÉLIMINAIRES'!F148</f>
        <v>0</v>
      </c>
      <c r="J143" s="133"/>
      <c r="K143" s="132" t="str">
        <f>'Résultats PRÉLIMINAIRES'!L147</f>
        <v/>
      </c>
    </row>
    <row r="144" spans="1:24" x14ac:dyDescent="0.25">
      <c r="A144" s="135">
        <f>'Résultats PRÉLIMINAIRES'!B147</f>
        <v>0</v>
      </c>
      <c r="B144" s="133"/>
      <c r="C144" s="134">
        <f>'Résultats PRÉLIMINAIRES'!B148</f>
        <v>0</v>
      </c>
      <c r="D144" s="133"/>
      <c r="E144" s="132" t="str">
        <f>'Résultats PRÉLIMINAIRES'!C147</f>
        <v/>
      </c>
      <c r="F144" s="162"/>
      <c r="G144" s="135">
        <f>'Résultats PRÉLIMINAIRES'!F149</f>
        <v>0</v>
      </c>
      <c r="H144" s="133"/>
      <c r="I144" s="134">
        <f>'Résultats PRÉLIMINAIRES'!F150</f>
        <v>0</v>
      </c>
      <c r="J144" s="133"/>
      <c r="K144" s="132" t="str">
        <f>'Résultats PRÉLIMINAIRES'!L149</f>
        <v/>
      </c>
    </row>
    <row r="145" spans="1:24" x14ac:dyDescent="0.25">
      <c r="A145" s="135">
        <f>'Résultats PRÉLIMINAIRES'!B149</f>
        <v>0</v>
      </c>
      <c r="B145" s="133"/>
      <c r="C145" s="134">
        <f>'Résultats PRÉLIMINAIRES'!B150</f>
        <v>0</v>
      </c>
      <c r="D145" s="133"/>
      <c r="E145" s="132" t="str">
        <f>'Résultats PRÉLIMINAIRES'!C149</f>
        <v/>
      </c>
      <c r="F145" s="162"/>
      <c r="G145" s="135">
        <f>'Résultats PRÉLIMINAIRES'!F151</f>
        <v>0</v>
      </c>
      <c r="H145" s="133"/>
      <c r="I145" s="134">
        <f>'Résultats PRÉLIMINAIRES'!F152</f>
        <v>0</v>
      </c>
      <c r="J145" s="133"/>
      <c r="K145" s="132" t="str">
        <f>'Résultats PRÉLIMINAIRES'!L151</f>
        <v/>
      </c>
    </row>
    <row r="146" spans="1:24" x14ac:dyDescent="0.25">
      <c r="A146" s="135">
        <f>'Résultats PRÉLIMINAIRES'!B151</f>
        <v>0</v>
      </c>
      <c r="B146" s="133"/>
      <c r="C146" s="134">
        <f>'Résultats PRÉLIMINAIRES'!B152</f>
        <v>0</v>
      </c>
      <c r="D146" s="133"/>
      <c r="E146" s="132" t="str">
        <f>'Résultats PRÉLIMINAIRES'!C151</f>
        <v/>
      </c>
      <c r="F146" s="162"/>
      <c r="G146" s="135">
        <f>'Résultats PRÉLIMINAIRES'!F153</f>
        <v>0</v>
      </c>
      <c r="H146" s="133"/>
      <c r="I146" s="134">
        <f>'Résultats PRÉLIMINAIRES'!F154</f>
        <v>0</v>
      </c>
      <c r="J146" s="133"/>
      <c r="K146" s="132" t="str">
        <f>'Résultats PRÉLIMINAIRES'!L153</f>
        <v/>
      </c>
    </row>
    <row r="147" spans="1:24" x14ac:dyDescent="0.25">
      <c r="A147" s="179">
        <f>'Résultats PRÉLIMINAIRES'!B153</f>
        <v>0</v>
      </c>
      <c r="B147" s="133"/>
      <c r="C147" s="134">
        <f>'Résultats PRÉLIMINAIRES'!B154</f>
        <v>0</v>
      </c>
      <c r="D147" s="133"/>
      <c r="E147" s="132" t="str">
        <f>'Résultats PRÉLIMINAIRES'!C153</f>
        <v/>
      </c>
      <c r="F147" s="162"/>
      <c r="G147" s="135">
        <f>'Résultats PRÉLIMINAIRES'!F155</f>
        <v>0</v>
      </c>
      <c r="H147" s="133"/>
      <c r="I147" s="134">
        <f>'Résultats PRÉLIMINAIRES'!F156</f>
        <v>0</v>
      </c>
      <c r="J147" s="133"/>
      <c r="K147" s="132" t="str">
        <f>'Résultats PRÉLIMINAIRES'!L155</f>
        <v/>
      </c>
    </row>
    <row r="148" spans="1:24" x14ac:dyDescent="0.25">
      <c r="A148" s="135">
        <f>'Résultats PRÉLIMINAIRES'!B155</f>
        <v>0</v>
      </c>
      <c r="B148" s="133"/>
      <c r="C148" s="134">
        <f>'Résultats PRÉLIMINAIRES'!B156</f>
        <v>0</v>
      </c>
      <c r="D148" s="133"/>
      <c r="E148" s="132" t="str">
        <f>'Résultats PRÉLIMINAIRES'!C155</f>
        <v/>
      </c>
      <c r="F148" s="162"/>
      <c r="G148" s="135">
        <f>'Résultats PRÉLIMINAIRES'!F157</f>
        <v>0</v>
      </c>
      <c r="H148" s="133"/>
      <c r="I148" s="134">
        <f>'Résultats PRÉLIMINAIRES'!F158</f>
        <v>0</v>
      </c>
      <c r="J148" s="133"/>
      <c r="K148" s="132" t="str">
        <f>'Résultats PRÉLIMINAIRES'!L157</f>
        <v/>
      </c>
    </row>
    <row r="149" spans="1:24" x14ac:dyDescent="0.25">
      <c r="A149" s="135">
        <f>'Résultats PRÉLIMINAIRES'!B157</f>
        <v>0</v>
      </c>
      <c r="B149" s="133"/>
      <c r="C149" s="134">
        <f>'Résultats PRÉLIMINAIRES'!B158</f>
        <v>0</v>
      </c>
      <c r="D149" s="133"/>
      <c r="E149" s="132" t="str">
        <f>'Résultats PRÉLIMINAIRES'!C157</f>
        <v/>
      </c>
      <c r="F149" s="162"/>
      <c r="G149" s="135">
        <f>'Résultats PRÉLIMINAIRES'!F159</f>
        <v>0</v>
      </c>
      <c r="H149" s="133"/>
      <c r="I149" s="134">
        <f>'Résultats PRÉLIMINAIRES'!F160</f>
        <v>0</v>
      </c>
      <c r="J149" s="133"/>
      <c r="K149" s="132" t="str">
        <f>'Résultats PRÉLIMINAIRES'!L159</f>
        <v/>
      </c>
    </row>
    <row r="150" spans="1:24" x14ac:dyDescent="0.25">
      <c r="A150" s="180">
        <f>'Résultats PRÉLIMINAIRES'!B159</f>
        <v>0</v>
      </c>
      <c r="B150" s="133"/>
      <c r="C150" s="134">
        <f>'Résultats PRÉLIMINAIRES'!B160</f>
        <v>0</v>
      </c>
      <c r="D150" s="133"/>
      <c r="E150" s="132" t="str">
        <f>'Résultats PRÉLIMINAIRES'!C159</f>
        <v/>
      </c>
      <c r="F150" s="162"/>
      <c r="G150" s="135">
        <f>'Résultats PRÉLIMINAIRES'!F161</f>
        <v>0</v>
      </c>
      <c r="H150" s="133"/>
      <c r="I150" s="134">
        <f>'Résultats PRÉLIMINAIRES'!F162</f>
        <v>0</v>
      </c>
      <c r="J150" s="133"/>
      <c r="K150" s="132" t="str">
        <f>'Résultats PRÉLIMINAIRES'!L161</f>
        <v/>
      </c>
    </row>
    <row r="151" spans="1:24" x14ac:dyDescent="0.25">
      <c r="A151" s="135">
        <f>'Résultats PRÉLIMINAIRES'!B161</f>
        <v>0</v>
      </c>
      <c r="B151" s="133"/>
      <c r="C151" s="134">
        <f>'Résultats PRÉLIMINAIRES'!B162</f>
        <v>0</v>
      </c>
      <c r="D151" s="133"/>
      <c r="E151" s="132" t="str">
        <f>'Résultats PRÉLIMINAIRES'!C161</f>
        <v/>
      </c>
      <c r="F151" s="162"/>
      <c r="G151" s="135">
        <f>'Résultats PRÉLIMINAIRES'!F163</f>
        <v>0</v>
      </c>
      <c r="H151" s="133"/>
      <c r="I151" s="134">
        <f>'Résultats PRÉLIMINAIRES'!F164</f>
        <v>0</v>
      </c>
      <c r="J151" s="133"/>
      <c r="K151" s="132" t="str">
        <f>'Résultats PRÉLIMINAIRES'!L163</f>
        <v/>
      </c>
    </row>
    <row r="152" spans="1:24" x14ac:dyDescent="0.25">
      <c r="A152" s="180">
        <f>'Résultats PRÉLIMINAIRES'!B163</f>
        <v>0</v>
      </c>
      <c r="B152" s="133"/>
      <c r="C152" s="134">
        <f>'Résultats PRÉLIMINAIRES'!B164</f>
        <v>0</v>
      </c>
      <c r="D152" s="133"/>
      <c r="E152" s="132" t="str">
        <f>'Résultats PRÉLIMINAIRES'!C163</f>
        <v/>
      </c>
      <c r="F152" s="162"/>
      <c r="G152" s="135">
        <f>'Résultats PRÉLIMINAIRES'!F165</f>
        <v>0</v>
      </c>
      <c r="H152" s="133"/>
      <c r="I152" s="134">
        <f>'Résultats PRÉLIMINAIRES'!F166</f>
        <v>0</v>
      </c>
      <c r="J152" s="133"/>
      <c r="K152" s="132" t="str">
        <f>'Résultats PRÉLIMINAIRES'!L165</f>
        <v/>
      </c>
    </row>
    <row r="153" spans="1:24" x14ac:dyDescent="0.25">
      <c r="A153" s="179">
        <f>'Résultats PRÉLIMINAIRES'!B165</f>
        <v>0</v>
      </c>
      <c r="B153" s="133"/>
      <c r="C153" s="134">
        <f>'Résultats PRÉLIMINAIRES'!B166</f>
        <v>0</v>
      </c>
      <c r="D153" s="133"/>
      <c r="E153" s="132" t="str">
        <f>'Résultats PRÉLIMINAIRES'!C165</f>
        <v/>
      </c>
      <c r="F153" s="162"/>
      <c r="G153" s="135">
        <f>'Résultats PRÉLIMINAIRES'!F167</f>
        <v>0</v>
      </c>
      <c r="H153" s="133"/>
      <c r="I153" s="134">
        <f>'Résultats PRÉLIMINAIRES'!F168</f>
        <v>0</v>
      </c>
      <c r="J153" s="133"/>
      <c r="K153" s="132" t="str">
        <f>'Résultats PRÉLIMINAIRES'!L167</f>
        <v/>
      </c>
    </row>
    <row r="154" spans="1:24" x14ac:dyDescent="0.25">
      <c r="A154" s="180">
        <f>'Résultats PRÉLIMINAIRES'!B167</f>
        <v>0</v>
      </c>
      <c r="B154" s="133"/>
      <c r="C154" s="134">
        <f>'Résultats PRÉLIMINAIRES'!B168</f>
        <v>0</v>
      </c>
      <c r="D154" s="133"/>
      <c r="E154" s="132" t="str">
        <f>'Résultats PRÉLIMINAIRES'!C167</f>
        <v/>
      </c>
      <c r="F154" s="162"/>
      <c r="G154" s="135">
        <f>'Résultats PRÉLIMINAIRES'!F169</f>
        <v>0</v>
      </c>
      <c r="H154" s="133"/>
      <c r="I154" s="134">
        <f>'Résultats PRÉLIMINAIRES'!F170</f>
        <v>0</v>
      </c>
      <c r="J154" s="133"/>
      <c r="K154" s="132" t="str">
        <f>'Résultats PRÉLIMINAIRES'!L169</f>
        <v/>
      </c>
    </row>
    <row r="155" spans="1:24" ht="15.75" thickBot="1" x14ac:dyDescent="0.3">
      <c r="A155" s="379">
        <f>'Résultats PRÉLIMINAIRES'!B169</f>
        <v>0</v>
      </c>
      <c r="B155" s="129"/>
      <c r="C155" s="130">
        <f>'Résultats PRÉLIMINAIRES'!B170</f>
        <v>0</v>
      </c>
      <c r="D155" s="129"/>
      <c r="E155" s="128" t="str">
        <f>'Résultats PRÉLIMINAIRES'!C169</f>
        <v/>
      </c>
      <c r="F155" s="163"/>
      <c r="G155" s="131">
        <f>'Résultats PRÉLIMINAIRES'!F145</f>
        <v>0</v>
      </c>
      <c r="H155" s="129"/>
      <c r="I155" s="130">
        <f>'Résultats PRÉLIMINAIRES'!F146</f>
        <v>0</v>
      </c>
      <c r="J155" s="129"/>
      <c r="K155" s="128" t="str">
        <f>'Résultats PRÉLIMINAIRES'!L145</f>
        <v/>
      </c>
    </row>
    <row r="156" spans="1:24" ht="15.75" thickBot="1" x14ac:dyDescent="0.3"/>
    <row r="157" spans="1:24" s="35" customFormat="1" ht="21.75" thickBot="1" x14ac:dyDescent="0.3">
      <c r="A157" s="388" t="s">
        <v>55</v>
      </c>
      <c r="B157" s="390"/>
      <c r="C157" s="390"/>
      <c r="D157" s="390"/>
      <c r="E157" s="390"/>
      <c r="F157" s="390"/>
      <c r="G157" s="390"/>
      <c r="H157" s="390"/>
      <c r="I157" s="390"/>
      <c r="J157" s="390"/>
      <c r="K157" s="390"/>
      <c r="L157" s="390"/>
      <c r="M157" s="390"/>
      <c r="N157" s="390"/>
      <c r="O157" s="390"/>
      <c r="P157" s="390"/>
      <c r="Q157" s="389"/>
      <c r="R157"/>
      <c r="S157" s="161"/>
      <c r="T157" s="404" t="s">
        <v>162</v>
      </c>
      <c r="U157" s="405"/>
      <c r="V157" s="405"/>
      <c r="W157" s="405"/>
      <c r="X157" s="406"/>
    </row>
    <row r="158" spans="1:24" s="35" customFormat="1" ht="15.75" thickBot="1" x14ac:dyDescent="0.3">
      <c r="A158" s="402" t="s">
        <v>45</v>
      </c>
      <c r="B158" s="403"/>
      <c r="C158" s="143"/>
      <c r="D158" s="402" t="s">
        <v>46</v>
      </c>
      <c r="E158" s="403"/>
      <c r="F158" s="143"/>
      <c r="G158" s="402" t="s">
        <v>47</v>
      </c>
      <c r="H158" s="403"/>
      <c r="I158" s="143"/>
      <c r="J158" s="402" t="s">
        <v>48</v>
      </c>
      <c r="K158" s="403"/>
      <c r="L158" s="143"/>
      <c r="M158" s="402" t="s">
        <v>49</v>
      </c>
      <c r="N158" s="403"/>
      <c r="O158" s="143"/>
      <c r="P158" s="402" t="s">
        <v>50</v>
      </c>
      <c r="Q158" s="403"/>
      <c r="R158"/>
      <c r="S158" s="161"/>
      <c r="T158" s="407" t="s">
        <v>2</v>
      </c>
      <c r="U158" s="408"/>
      <c r="V158" s="408"/>
      <c r="W158" s="408"/>
      <c r="X158" s="409"/>
    </row>
    <row r="159" spans="1:24" s="35" customFormat="1" ht="15.75" thickBot="1" x14ac:dyDescent="0.3">
      <c r="A159" s="156" t="s">
        <v>11</v>
      </c>
      <c r="B159" s="119" t="s">
        <v>15</v>
      </c>
      <c r="C159" s="143"/>
      <c r="D159" s="156" t="s">
        <v>11</v>
      </c>
      <c r="E159" s="119" t="s">
        <v>15</v>
      </c>
      <c r="F159" s="143"/>
      <c r="G159" s="156" t="s">
        <v>11</v>
      </c>
      <c r="H159" s="119" t="s">
        <v>15</v>
      </c>
      <c r="I159" s="143"/>
      <c r="J159" s="156" t="s">
        <v>11</v>
      </c>
      <c r="K159" s="119" t="s">
        <v>15</v>
      </c>
      <c r="L159" s="143"/>
      <c r="M159" s="156" t="s">
        <v>11</v>
      </c>
      <c r="N159" s="119" t="s">
        <v>15</v>
      </c>
      <c r="O159" s="143"/>
      <c r="P159" s="156" t="s">
        <v>11</v>
      </c>
      <c r="Q159" s="119" t="s">
        <v>15</v>
      </c>
      <c r="R159"/>
      <c r="S159" s="161"/>
      <c r="T159" s="349" t="s">
        <v>10</v>
      </c>
      <c r="U159" s="350"/>
      <c r="V159" s="347" t="s">
        <v>11</v>
      </c>
      <c r="W159" s="348" t="s">
        <v>16</v>
      </c>
      <c r="X159" s="348" t="s">
        <v>15</v>
      </c>
    </row>
    <row r="160" spans="1:24" x14ac:dyDescent="0.25">
      <c r="A160" s="152" t="str">
        <f>'Senior F'!B52</f>
        <v>Alexandra Ladouceur</v>
      </c>
      <c r="B160" s="15">
        <f>'Senior F'!H52</f>
        <v>1</v>
      </c>
      <c r="C160" s="16"/>
      <c r="D160" s="358" t="str">
        <f>'Senior F'!B88</f>
        <v>Sarah-Laurence Morin</v>
      </c>
      <c r="E160" s="15">
        <f>'Senior F'!H88</f>
        <v>1</v>
      </c>
      <c r="F160" s="16"/>
      <c r="G160" s="358" t="str">
        <f>'Senior F'!B120</f>
        <v>Alexandra Ladouceur</v>
      </c>
      <c r="H160" s="15">
        <f>'Senior F'!H120</f>
        <v>1</v>
      </c>
      <c r="I160" s="16"/>
      <c r="J160" s="358" t="str">
        <f>'Senior F'!B156</f>
        <v>Sarah-Laurence Morin</v>
      </c>
      <c r="K160" s="15">
        <f>'Senior F'!H156</f>
        <v>1</v>
      </c>
      <c r="L160" s="16"/>
      <c r="M160" s="358" t="str">
        <f>'Senior F'!B190</f>
        <v>Sarah-Laurence Morin</v>
      </c>
      <c r="N160" s="15">
        <f>'Senior F'!H190</f>
        <v>1</v>
      </c>
      <c r="O160" s="16"/>
      <c r="P160" s="358" t="str">
        <f>'Senior F'!B209</f>
        <v>Célia Crivellaro Kingsbury</v>
      </c>
      <c r="Q160" s="40" t="str">
        <f>'Senior F'!H209</f>
        <v/>
      </c>
      <c r="R160" s="141"/>
      <c r="T160" s="357" t="str">
        <f>'Déconte ATHL'!B138</f>
        <v>30deux</v>
      </c>
      <c r="U160" s="166"/>
      <c r="V160" s="52" t="str">
        <f>'Déconte ATHL'!C138</f>
        <v>Sarah-Laurence Morin</v>
      </c>
      <c r="W160" s="308">
        <f>'Déconte ATHL'!AV138</f>
        <v>94</v>
      </c>
      <c r="X160" s="89">
        <f>'Déconte ATHL'!AW138</f>
        <v>1</v>
      </c>
    </row>
    <row r="161" spans="1:24" x14ac:dyDescent="0.25">
      <c r="A161" s="153" t="str">
        <f>'Senior F'!B46</f>
        <v>Claudine Courteau-Godmaire</v>
      </c>
      <c r="B161" s="275">
        <f>'Senior F'!H46</f>
        <v>2</v>
      </c>
      <c r="C161" s="12"/>
      <c r="D161" s="359" t="str">
        <f>'Senior F'!B87</f>
        <v>Camille Gaudreault</v>
      </c>
      <c r="E161" s="275">
        <f>'Senior F'!H87</f>
        <v>2</v>
      </c>
      <c r="F161" s="12"/>
      <c r="G161" s="359" t="str">
        <f>'Senior F'!B122</f>
        <v>Sarah-Laurence Morin</v>
      </c>
      <c r="H161" s="275">
        <f>'Senior F'!H122</f>
        <v>2</v>
      </c>
      <c r="I161" s="12"/>
      <c r="J161" s="359" t="str">
        <f>'Senior F'!B154</f>
        <v>Alexandra Ladouceur</v>
      </c>
      <c r="K161" s="275">
        <f>'Senior F'!H154</f>
        <v>2</v>
      </c>
      <c r="L161" s="12"/>
      <c r="M161" s="359" t="str">
        <f>'Senior F'!B189</f>
        <v>Camille Gaudreault</v>
      </c>
      <c r="N161" s="275">
        <f>'Senior F'!H189</f>
        <v>2</v>
      </c>
      <c r="O161" s="12"/>
      <c r="P161" s="359" t="str">
        <f>'Senior F'!B210</f>
        <v>Laurence Lamarre</v>
      </c>
      <c r="Q161" s="41" t="str">
        <f>'Senior F'!H210</f>
        <v/>
      </c>
      <c r="R161" s="141"/>
      <c r="T161" s="353" t="str">
        <f>'Déconte ATHL'!B130</f>
        <v>Rouville Surf</v>
      </c>
      <c r="U161" s="356"/>
      <c r="V161" s="53" t="str">
        <f>'Déconte ATHL'!C130</f>
        <v>Claudine Courteau-Godmaire</v>
      </c>
      <c r="W161" s="306">
        <f>'Déconte ATHL'!AV130</f>
        <v>78</v>
      </c>
      <c r="X161" s="279">
        <f>'Déconte ATHL'!AW130</f>
        <v>2</v>
      </c>
    </row>
    <row r="162" spans="1:24" x14ac:dyDescent="0.25">
      <c r="A162" s="153" t="str">
        <f>'Senior F'!B54</f>
        <v>Sarah-Laurence Morin</v>
      </c>
      <c r="B162" s="275">
        <f>'Senior F'!H54</f>
        <v>3</v>
      </c>
      <c r="C162" s="12"/>
      <c r="D162" s="359" t="str">
        <f>'Senior F'!B80</f>
        <v>Claudine Courteau-Godmaire</v>
      </c>
      <c r="E162" s="275">
        <f>'Senior F'!H80</f>
        <v>3</v>
      </c>
      <c r="F162" s="12"/>
      <c r="G162" s="359" t="str">
        <f>'Senior F'!B114</f>
        <v>Claudine Courteau-Godmaire</v>
      </c>
      <c r="H162" s="275">
        <f>'Senior F'!H114</f>
        <v>3</v>
      </c>
      <c r="I162" s="12"/>
      <c r="J162" s="359" t="str">
        <f>'Senior F'!B143</f>
        <v>Émilie Boulerne</v>
      </c>
      <c r="K162" s="275">
        <f>'Senior F'!H143</f>
        <v>3</v>
      </c>
      <c r="L162" s="12"/>
      <c r="M162" s="359" t="str">
        <f>'Senior F'!B188</f>
        <v>Alexandra Ladouceur</v>
      </c>
      <c r="N162" s="275">
        <f>'Senior F'!H188</f>
        <v>3</v>
      </c>
      <c r="O162" s="12"/>
      <c r="P162" s="359" t="str">
        <f>'Senior F'!B211</f>
        <v>Émilie Boulerne</v>
      </c>
      <c r="Q162" s="41" t="str">
        <f>'Senior F'!H211</f>
        <v/>
      </c>
      <c r="R162" s="141"/>
      <c r="T162" s="353" t="str">
        <f>'Déconte ATHL'!B136</f>
        <v>30deux</v>
      </c>
      <c r="U162" s="356"/>
      <c r="V162" s="53" t="str">
        <f>'Déconte ATHL'!C136</f>
        <v>Alexandra Ladouceur</v>
      </c>
      <c r="W162" s="306">
        <f>'Déconte ATHL'!AV136</f>
        <v>74</v>
      </c>
      <c r="X162" s="279">
        <f>'Déconte ATHL'!AW136</f>
        <v>3</v>
      </c>
    </row>
    <row r="163" spans="1:24" x14ac:dyDescent="0.25">
      <c r="A163" s="153" t="str">
        <f>'Senior F'!B53</f>
        <v>Camille Gaudreault</v>
      </c>
      <c r="B163" s="275">
        <f>'Senior F'!H53</f>
        <v>4</v>
      </c>
      <c r="C163" s="12"/>
      <c r="D163" s="359" t="str">
        <f>'Senior F'!B75</f>
        <v>Émilie Boulerne</v>
      </c>
      <c r="E163" s="275">
        <f>'Senior F'!H75</f>
        <v>4</v>
      </c>
      <c r="F163" s="12"/>
      <c r="G163" s="359" t="str">
        <f>'Senior F'!B113</f>
        <v>Marie-Hélène Paquette</v>
      </c>
      <c r="H163" s="275">
        <f>'Senior F'!H113</f>
        <v>4</v>
      </c>
      <c r="I163" s="12"/>
      <c r="J163" s="359" t="str">
        <f>'Senior F'!B148</f>
        <v>Claudine Courteau-Godmaire</v>
      </c>
      <c r="K163" s="275">
        <f>'Senior F'!H148</f>
        <v>4</v>
      </c>
      <c r="L163" s="12"/>
      <c r="M163" s="359" t="str">
        <f>'Senior F'!B182</f>
        <v>Claudine Courteau-Godmaire</v>
      </c>
      <c r="N163" s="275">
        <f>'Senior F'!H182</f>
        <v>4</v>
      </c>
      <c r="O163" s="12"/>
      <c r="P163" s="359" t="str">
        <f>'Senior F'!B212</f>
        <v>Caroline Arcand</v>
      </c>
      <c r="Q163" s="41" t="str">
        <f>'Senior F'!H212</f>
        <v/>
      </c>
      <c r="R163" s="141"/>
      <c r="T163" s="353" t="str">
        <f>'Déconte ATHL'!B137</f>
        <v>30deux</v>
      </c>
      <c r="U163" s="356"/>
      <c r="V163" s="53" t="str">
        <f>'Déconte ATHL'!C137</f>
        <v>Camille Gaudreault</v>
      </c>
      <c r="W163" s="306">
        <f>'Déconte ATHL'!AV137</f>
        <v>71</v>
      </c>
      <c r="X163" s="279">
        <f>'Déconte ATHL'!AW137</f>
        <v>4</v>
      </c>
    </row>
    <row r="164" spans="1:24" x14ac:dyDescent="0.25">
      <c r="A164" s="153" t="str">
        <f>'Senior F'!B48</f>
        <v>Gabrièle St-Georges</v>
      </c>
      <c r="B164" s="275">
        <f>'Senior F'!H48</f>
        <v>5</v>
      </c>
      <c r="C164" s="12"/>
      <c r="D164" s="359" t="str">
        <f>'Senior F'!B81</f>
        <v>Ana Jaimes</v>
      </c>
      <c r="E164" s="275">
        <f>'Senior F'!H81</f>
        <v>5</v>
      </c>
      <c r="F164" s="12"/>
      <c r="G164" s="359" t="str">
        <f>'Senior F'!B121</f>
        <v>Camille Gaudreault</v>
      </c>
      <c r="H164" s="275">
        <f>'Senior F'!H121</f>
        <v>5</v>
      </c>
      <c r="I164" s="12"/>
      <c r="J164" s="359" t="str">
        <f>'Senior F'!B151</f>
        <v>Mariama Keita</v>
      </c>
      <c r="K164" s="275">
        <f>'Senior F'!H151</f>
        <v>5</v>
      </c>
      <c r="L164" s="12"/>
      <c r="M164" s="359" t="str">
        <f>'Senior F'!B177</f>
        <v>Émilie Boulerne</v>
      </c>
      <c r="N164" s="275">
        <f>'Senior F'!H177</f>
        <v>5</v>
      </c>
      <c r="O164" s="12"/>
      <c r="P164" s="359" t="str">
        <f>'Senior F'!B213</f>
        <v>Tamara Jacques</v>
      </c>
      <c r="Q164" s="41" t="str">
        <f>'Senior F'!H213</f>
        <v/>
      </c>
      <c r="R164" s="141"/>
      <c r="T164" s="353" t="str">
        <f>'Déconte ATHL'!B125</f>
        <v>CASO</v>
      </c>
      <c r="U164" s="356"/>
      <c r="V164" s="53" t="str">
        <f>'Déconte ATHL'!C125</f>
        <v>Émilie Boulerne</v>
      </c>
      <c r="W164" s="306">
        <f>'Déconte ATHL'!AV125</f>
        <v>62</v>
      </c>
      <c r="X164" s="378">
        <f>'Déconte ATHL'!AW125</f>
        <v>5</v>
      </c>
    </row>
    <row r="165" spans="1:24" x14ac:dyDescent="0.25">
      <c r="A165" s="153" t="str">
        <f>'Senior F'!B49</f>
        <v>Mariama Keita</v>
      </c>
      <c r="B165" s="275">
        <f>'Senior F'!H49</f>
        <v>6</v>
      </c>
      <c r="C165" s="12"/>
      <c r="D165" s="359" t="str">
        <f>'Senior F'!B83</f>
        <v>Mariama Keita</v>
      </c>
      <c r="E165" s="275">
        <f>'Senior F'!H83</f>
        <v>6</v>
      </c>
      <c r="F165" s="12"/>
      <c r="G165" s="359" t="str">
        <f>'Senior F'!B109</f>
        <v>Émilie Boulerne</v>
      </c>
      <c r="H165" s="275">
        <f>'Senior F'!H109</f>
        <v>6</v>
      </c>
      <c r="I165" s="12"/>
      <c r="J165" s="359" t="str">
        <f>'Senior F'!B145</f>
        <v>Tamara Jacques</v>
      </c>
      <c r="K165" s="275">
        <f>'Senior F'!H145</f>
        <v>6</v>
      </c>
      <c r="L165" s="12"/>
      <c r="M165" s="359" t="str">
        <f>'Senior F'!B178</f>
        <v>Caroline Arcand</v>
      </c>
      <c r="N165" s="275">
        <f>'Senior F'!H178</f>
        <v>6</v>
      </c>
      <c r="O165" s="12"/>
      <c r="P165" s="359" t="str">
        <f>'Senior F'!B214</f>
        <v>Josée Miron</v>
      </c>
      <c r="Q165" s="41" t="str">
        <f>'Senior F'!H214</f>
        <v/>
      </c>
      <c r="R165" s="141"/>
      <c r="T165" s="353" t="str">
        <f>'Déconte ATHL'!B126</f>
        <v>Dam'eauclès</v>
      </c>
      <c r="U165" s="356"/>
      <c r="V165" s="53" t="str">
        <f>'Déconte ATHL'!C126</f>
        <v>Caroline Arcand</v>
      </c>
      <c r="W165" s="306">
        <f>'Déconte ATHL'!AV126</f>
        <v>53</v>
      </c>
      <c r="X165" s="279">
        <f>'Déconte ATHL'!AW126</f>
        <v>6</v>
      </c>
    </row>
    <row r="166" spans="1:24" x14ac:dyDescent="0.25">
      <c r="A166" s="153" t="str">
        <f>'Senior F'!B40</f>
        <v>Laurence Lamarre</v>
      </c>
      <c r="B166" s="275">
        <f>'Senior F'!H40</f>
        <v>7</v>
      </c>
      <c r="C166" s="12"/>
      <c r="D166" s="359" t="str">
        <f>'Senior F'!B76</f>
        <v>Caroline Arcand</v>
      </c>
      <c r="E166" s="275">
        <f>'Senior F'!H76</f>
        <v>7</v>
      </c>
      <c r="F166" s="12"/>
      <c r="G166" s="359" t="str">
        <f>'Senior F'!B110</f>
        <v>Caroline Arcand</v>
      </c>
      <c r="H166" s="275">
        <f>'Senior F'!H110</f>
        <v>7</v>
      </c>
      <c r="I166" s="12"/>
      <c r="J166" s="359" t="str">
        <f>'Senior F'!B144</f>
        <v>Caroline Arcand</v>
      </c>
      <c r="K166" s="275">
        <f>'Senior F'!H144</f>
        <v>7</v>
      </c>
      <c r="L166" s="12"/>
      <c r="M166" s="359" t="str">
        <f>'Senior F'!B184</f>
        <v>Gabrièle St-Georges</v>
      </c>
      <c r="N166" s="275">
        <f>'Senior F'!H184</f>
        <v>7</v>
      </c>
      <c r="O166" s="12"/>
      <c r="P166" s="359" t="str">
        <f>'Senior F'!B215</f>
        <v>Marie-Hélène Paquette</v>
      </c>
      <c r="Q166" s="41" t="str">
        <f>'Senior F'!H215</f>
        <v/>
      </c>
      <c r="R166" s="141"/>
      <c r="T166" s="353" t="str">
        <f>'Déconte ATHL'!B133</f>
        <v>Rouville Surf</v>
      </c>
      <c r="U166" s="356"/>
      <c r="V166" s="53" t="str">
        <f>'Déconte ATHL'!C133</f>
        <v>Mariama Keita</v>
      </c>
      <c r="W166" s="306">
        <f>'Déconte ATHL'!AV133</f>
        <v>52</v>
      </c>
      <c r="X166" s="279">
        <f>'Déconte ATHL'!AW133</f>
        <v>7</v>
      </c>
    </row>
    <row r="167" spans="1:24" x14ac:dyDescent="0.25">
      <c r="A167" s="153" t="str">
        <f>'Senior F'!B51</f>
        <v>Emmanuelle Hudon</v>
      </c>
      <c r="B167" s="275">
        <f>'Senior F'!H51</f>
        <v>8</v>
      </c>
      <c r="C167" s="12"/>
      <c r="D167" s="359" t="str">
        <f>'Senior F'!B74</f>
        <v>Laurence Lamarre</v>
      </c>
      <c r="E167" s="275">
        <f>'Senior F'!H74</f>
        <v>8</v>
      </c>
      <c r="F167" s="12"/>
      <c r="G167" s="359" t="str">
        <f>'Senior F'!B116</f>
        <v>Gabrièle St-Georges</v>
      </c>
      <c r="H167" s="275">
        <f>'Senior F'!H116</f>
        <v>8</v>
      </c>
      <c r="I167" s="12"/>
      <c r="J167" s="359" t="str">
        <f>'Senior F'!B149</f>
        <v>Ana Jaimes</v>
      </c>
      <c r="K167" s="275">
        <f>'Senior F'!H149</f>
        <v>8</v>
      </c>
      <c r="L167" s="12"/>
      <c r="M167" s="359" t="str">
        <f>'Senior F'!B176</f>
        <v>Laurence Lamarre</v>
      </c>
      <c r="N167" s="275">
        <f>'Senior F'!H176</f>
        <v>8</v>
      </c>
      <c r="O167" s="12"/>
      <c r="P167" s="359" t="str">
        <f>'Senior F'!B216</f>
        <v>Claudine Courteau-Godmaire</v>
      </c>
      <c r="Q167" s="41" t="str">
        <f>'Senior F'!H216</f>
        <v/>
      </c>
      <c r="R167" s="141"/>
      <c r="T167" s="353" t="str">
        <f>'Déconte ATHL'!B132</f>
        <v>Rouville Surf</v>
      </c>
      <c r="U167" s="356"/>
      <c r="V167" s="53" t="str">
        <f>'Déconte ATHL'!C132</f>
        <v>Gabrièle St-Georges</v>
      </c>
      <c r="W167" s="306">
        <f>'Déconte ATHL'!AV132</f>
        <v>48</v>
      </c>
      <c r="X167" s="279">
        <f>'Déconte ATHL'!AW132</f>
        <v>8</v>
      </c>
    </row>
    <row r="168" spans="1:24" x14ac:dyDescent="0.25">
      <c r="A168" s="153" t="str">
        <f>'Senior F'!B42</f>
        <v>Caroline Arcand</v>
      </c>
      <c r="B168" s="275">
        <f>'Senior F'!H42</f>
        <v>9</v>
      </c>
      <c r="C168" s="12"/>
      <c r="D168" s="359" t="str">
        <f>'Senior F'!B85</f>
        <v>Emmanuelle Hudon</v>
      </c>
      <c r="E168" s="275">
        <f>'Senior F'!H85</f>
        <v>9</v>
      </c>
      <c r="F168" s="12"/>
      <c r="G168" s="359" t="str">
        <f>'Senior F'!B117</f>
        <v>Mariama Keita</v>
      </c>
      <c r="H168" s="275">
        <f>'Senior F'!H117</f>
        <v>9</v>
      </c>
      <c r="I168" s="12"/>
      <c r="J168" s="359" t="str">
        <f>'Senior F'!B155</f>
        <v>Camille Gaudreault</v>
      </c>
      <c r="K168" s="275">
        <f>'Senior F'!H155</f>
        <v>9</v>
      </c>
      <c r="L168" s="12"/>
      <c r="M168" s="359" t="str">
        <f>'Senior F'!B183</f>
        <v>Ana Jaimes</v>
      </c>
      <c r="N168" s="275">
        <f>'Senior F'!H183</f>
        <v>9</v>
      </c>
      <c r="O168" s="12"/>
      <c r="P168" s="359" t="str">
        <f>'Senior F'!B217</f>
        <v>Ana Jaimes</v>
      </c>
      <c r="Q168" s="41" t="str">
        <f>'Senior F'!H217</f>
        <v/>
      </c>
      <c r="R168" s="141"/>
      <c r="T168" s="353" t="str">
        <f>'Déconte ATHL'!B131</f>
        <v>Rouville Surf</v>
      </c>
      <c r="U168" s="356"/>
      <c r="V168" s="53" t="str">
        <f>'Déconte ATHL'!C131</f>
        <v>Ana Jaimes</v>
      </c>
      <c r="W168" s="306">
        <f>'Déconte ATHL'!AV131</f>
        <v>43</v>
      </c>
      <c r="X168" s="364">
        <f>'Déconte ATHL'!AW131</f>
        <v>9</v>
      </c>
    </row>
    <row r="169" spans="1:24" x14ac:dyDescent="0.25">
      <c r="A169" s="153" t="str">
        <f>'Senior F'!B41</f>
        <v>Émilie Boulerne</v>
      </c>
      <c r="B169" s="275">
        <f>'Senior F'!H41</f>
        <v>10</v>
      </c>
      <c r="C169" s="12"/>
      <c r="D169" s="359" t="str">
        <f>'Senior F'!B82</f>
        <v>Gabrièle St-Georges</v>
      </c>
      <c r="E169" s="275">
        <f>'Senior F'!H82</f>
        <v>10</v>
      </c>
      <c r="F169" s="12"/>
      <c r="G169" s="359" t="str">
        <f>'Senior F'!B108</f>
        <v>Laurence Lamarre</v>
      </c>
      <c r="H169" s="275">
        <f>'Senior F'!H108</f>
        <v>10</v>
      </c>
      <c r="I169" s="12"/>
      <c r="J169" s="359" t="str">
        <f>'Senior F'!B150</f>
        <v>Gabrièle St-Georges</v>
      </c>
      <c r="K169" s="275">
        <f>'Senior F'!H150</f>
        <v>10</v>
      </c>
      <c r="L169" s="12"/>
      <c r="M169" s="359" t="str">
        <f>'Senior F'!B185</f>
        <v>Mariama Keita</v>
      </c>
      <c r="N169" s="275">
        <f>'Senior F'!H185</f>
        <v>10</v>
      </c>
      <c r="O169" s="12"/>
      <c r="P169" s="359" t="str">
        <f>'Senior F'!B218</f>
        <v>Gabrièle St-Georges</v>
      </c>
      <c r="Q169" s="41" t="str">
        <f>'Senior F'!H218</f>
        <v/>
      </c>
      <c r="R169" s="141"/>
      <c r="T169" s="353" t="str">
        <f>'Déconte ATHL'!B124</f>
        <v>CASO</v>
      </c>
      <c r="U169" s="356"/>
      <c r="V169" s="53" t="str">
        <f>'Déconte ATHL'!C124</f>
        <v>Laurence Lamarre</v>
      </c>
      <c r="W169" s="306">
        <f>'Déconte ATHL'!AV124</f>
        <v>38</v>
      </c>
      <c r="X169" s="279">
        <f>'Déconte ATHL'!AW124</f>
        <v>10</v>
      </c>
    </row>
    <row r="170" spans="1:24" x14ac:dyDescent="0.25">
      <c r="A170" s="153" t="str">
        <f>'Senior F'!B47</f>
        <v>Ana Jaimes</v>
      </c>
      <c r="B170" s="275">
        <f>'Senior F'!H47</f>
        <v>11</v>
      </c>
      <c r="C170" s="12"/>
      <c r="D170" s="359" t="str">
        <f>'Senior F'!B73</f>
        <v>Célia Crivellaro Kingsbury</v>
      </c>
      <c r="E170" s="275">
        <f>'Senior F'!H73</f>
        <v>11</v>
      </c>
      <c r="F170" s="12"/>
      <c r="G170" s="359" t="str">
        <f>'Senior F'!B115</f>
        <v>Ana Jaimes</v>
      </c>
      <c r="H170" s="275">
        <f>'Senior F'!H115</f>
        <v>11</v>
      </c>
      <c r="I170" s="12"/>
      <c r="J170" s="359" t="str">
        <f>'Senior F'!B141</f>
        <v>Célia Crivellaro Kingsbury</v>
      </c>
      <c r="K170" s="275">
        <f>'Senior F'!H141</f>
        <v>11</v>
      </c>
      <c r="L170" s="12"/>
      <c r="M170" s="359" t="str">
        <f>'Senior F'!B179</f>
        <v>Tamara Jacques</v>
      </c>
      <c r="N170" s="275">
        <f>'Senior F'!H179</f>
        <v>11</v>
      </c>
      <c r="O170" s="12"/>
      <c r="P170" s="359" t="str">
        <f>'Senior F'!B219</f>
        <v>Mariama Keita</v>
      </c>
      <c r="Q170" s="41" t="str">
        <f>'Senior F'!H219</f>
        <v/>
      </c>
      <c r="R170" s="141"/>
      <c r="T170" s="353" t="str">
        <f>'Déconte ATHL'!B127</f>
        <v>Dam'eauclès</v>
      </c>
      <c r="U170" s="356"/>
      <c r="V170" s="53" t="str">
        <f>'Déconte ATHL'!C127</f>
        <v>Tamara Jacques</v>
      </c>
      <c r="W170" s="306">
        <f>'Déconte ATHL'!AV127</f>
        <v>30</v>
      </c>
      <c r="X170" s="381">
        <f>'Déconte ATHL'!AW127</f>
        <v>11</v>
      </c>
    </row>
    <row r="171" spans="1:24" x14ac:dyDescent="0.25">
      <c r="A171" s="153" t="str">
        <f>'Senior F'!B39</f>
        <v>Célia Crivellaro Kingsbury</v>
      </c>
      <c r="B171" s="275">
        <f>'Senior F'!H39</f>
        <v>12</v>
      </c>
      <c r="C171" s="12"/>
      <c r="D171" s="359" t="str">
        <f>'Senior F'!B77</f>
        <v>Tamara Jacques</v>
      </c>
      <c r="E171" s="275">
        <f>'Senior F'!H77</f>
        <v>12</v>
      </c>
      <c r="F171" s="12"/>
      <c r="G171" s="359" t="str">
        <f>'Senior F'!B119</f>
        <v>Emmanuelle Hudon</v>
      </c>
      <c r="H171" s="275">
        <f>'Senior F'!H119</f>
        <v>12</v>
      </c>
      <c r="I171" s="12"/>
      <c r="J171" s="359" t="str">
        <f>'Senior F'!B158</f>
        <v>Raphaëlle Tétreault</v>
      </c>
      <c r="K171" s="275">
        <f>'Senior F'!H158</f>
        <v>12</v>
      </c>
      <c r="L171" s="12"/>
      <c r="M171" s="359" t="str">
        <f>'Senior F'!B175</f>
        <v>Célia Crivellaro Kingsbury</v>
      </c>
      <c r="N171" s="275">
        <f>'Senior F'!H175</f>
        <v>12</v>
      </c>
      <c r="O171" s="12"/>
      <c r="P171" s="359" t="str">
        <f>'Senior F'!B220</f>
        <v>Marie-Pier Anctil</v>
      </c>
      <c r="Q171" s="41" t="str">
        <f>'Senior F'!H220</f>
        <v/>
      </c>
      <c r="R171" s="141"/>
      <c r="T171" s="353" t="str">
        <f>'Déconte ATHL'!B135</f>
        <v>30deux</v>
      </c>
      <c r="U171" s="356"/>
      <c r="V171" s="53" t="str">
        <f>'Déconte ATHL'!C135</f>
        <v>Emmanuelle Hudon</v>
      </c>
      <c r="W171" s="306">
        <f>'Déconte ATHL'!AV135</f>
        <v>27</v>
      </c>
      <c r="X171" s="279">
        <f>'Déconte ATHL'!AW135</f>
        <v>12</v>
      </c>
    </row>
    <row r="172" spans="1:24" x14ac:dyDescent="0.25">
      <c r="A172" s="153" t="str">
        <f>'Senior F'!B43</f>
        <v>Tamara Jacques</v>
      </c>
      <c r="B172" s="275">
        <f>'Senior F'!H43</f>
        <v>13</v>
      </c>
      <c r="C172" s="12"/>
      <c r="D172" s="359" t="str">
        <f>'Senior F'!B91</f>
        <v>Isabelle Carrier</v>
      </c>
      <c r="E172" s="275">
        <f>'Senior F'!H91</f>
        <v>13</v>
      </c>
      <c r="F172" s="12"/>
      <c r="G172" s="359" t="str">
        <f>'Senior F'!B107</f>
        <v>Célia Crivellaro Kingsbury</v>
      </c>
      <c r="H172" s="275">
        <f>'Senior F'!H107</f>
        <v>13</v>
      </c>
      <c r="I172" s="12"/>
      <c r="J172" s="359" t="str">
        <f>'Senior F'!B153</f>
        <v>Emmanuelle Hudon</v>
      </c>
      <c r="K172" s="275">
        <f>'Senior F'!H153</f>
        <v>13</v>
      </c>
      <c r="L172" s="12"/>
      <c r="M172" s="359" t="str">
        <f>'Senior F'!B180</f>
        <v>Josée Miron</v>
      </c>
      <c r="N172" s="275">
        <f>'Senior F'!H180</f>
        <v>13</v>
      </c>
      <c r="O172" s="12"/>
      <c r="P172" s="359" t="str">
        <f>'Senior F'!B221</f>
        <v>Emmanuelle Hudon</v>
      </c>
      <c r="Q172" s="41" t="str">
        <f>'Senior F'!H221</f>
        <v/>
      </c>
      <c r="R172" s="141"/>
      <c r="T172" s="353" t="str">
        <f>'Déconte ATHL'!B123</f>
        <v>SSSL</v>
      </c>
      <c r="U172" s="356"/>
      <c r="V172" s="53" t="str">
        <f>'Déconte ATHL'!C123</f>
        <v>Célia Crivellaro Kingsbury</v>
      </c>
      <c r="W172" s="306">
        <f>'Déconte ATHL'!AV123</f>
        <v>26</v>
      </c>
      <c r="X172" s="279">
        <f>'Déconte ATHL'!AW123</f>
        <v>13</v>
      </c>
    </row>
    <row r="173" spans="1:24" x14ac:dyDescent="0.25">
      <c r="A173" s="153" t="str">
        <f>'Senior F'!B56</f>
        <v>Raphaëlle Tétreault</v>
      </c>
      <c r="B173" s="275">
        <f>'Senior F'!H56</f>
        <v>14</v>
      </c>
      <c r="C173" s="12"/>
      <c r="D173" s="359" t="str">
        <f>'Senior F'!B84</f>
        <v>Marie-Pier Anctil</v>
      </c>
      <c r="E173" s="275">
        <f>'Senior F'!H84</f>
        <v>14</v>
      </c>
      <c r="F173" s="12"/>
      <c r="G173" s="359" t="str">
        <f>'Senior F'!B111</f>
        <v>Tamara Jacques</v>
      </c>
      <c r="H173" s="275">
        <f>'Senior F'!H111</f>
        <v>14</v>
      </c>
      <c r="I173" s="12"/>
      <c r="J173" s="359" t="str">
        <f>'Senior F'!B152</f>
        <v>Marie-Pier Anctil</v>
      </c>
      <c r="K173" s="275">
        <f>'Senior F'!H152</f>
        <v>14</v>
      </c>
      <c r="L173" s="12"/>
      <c r="M173" s="359">
        <f>'Senior F'!B195</f>
        <v>0</v>
      </c>
      <c r="N173" s="275" t="str">
        <f>'Senior F'!H195</f>
        <v/>
      </c>
      <c r="O173" s="12"/>
      <c r="P173" s="359" t="str">
        <f>'Senior F'!B222</f>
        <v>Alexandra Ladouceur</v>
      </c>
      <c r="Q173" s="41" t="str">
        <f>'Senior F'!H222</f>
        <v/>
      </c>
      <c r="R173" s="141"/>
      <c r="T173" s="353" t="str">
        <f>'Déconte ATHL'!B129</f>
        <v>Rouville Surf</v>
      </c>
      <c r="U173" s="356"/>
      <c r="V173" s="53" t="str">
        <f>'Déconte ATHL'!C129</f>
        <v>Marie-Hélène Paquette</v>
      </c>
      <c r="W173" s="306">
        <f>'Déconte ATHL'!AV129</f>
        <v>14</v>
      </c>
      <c r="X173" s="279">
        <f>'Déconte ATHL'!AW129</f>
        <v>14</v>
      </c>
    </row>
    <row r="174" spans="1:24" x14ac:dyDescent="0.25">
      <c r="A174" s="153" t="str">
        <f>'Senior F'!B50</f>
        <v>Marie-Pier Anctil</v>
      </c>
      <c r="B174" s="275">
        <f>'Senior F'!H50</f>
        <v>15</v>
      </c>
      <c r="C174" s="12"/>
      <c r="D174" s="359" t="str">
        <f>'Senior F'!B92</f>
        <v>Jessica Carrier</v>
      </c>
      <c r="E174" s="275">
        <f>'Senior F'!H92</f>
        <v>15</v>
      </c>
      <c r="F174" s="12"/>
      <c r="G174" s="359" t="str">
        <f>'Senior F'!B125</f>
        <v>Isabelle Carrier</v>
      </c>
      <c r="H174" s="275">
        <f>'Senior F'!H125</f>
        <v>15</v>
      </c>
      <c r="I174" s="12"/>
      <c r="J174" s="359" t="str">
        <f>'Senior F'!B146</f>
        <v>Josée Miron</v>
      </c>
      <c r="K174" s="275">
        <f>'Senior F'!H146</f>
        <v>15</v>
      </c>
      <c r="L174" s="12"/>
      <c r="M174" s="359">
        <f>'Senior F'!B196</f>
        <v>0</v>
      </c>
      <c r="N174" s="275" t="str">
        <f>'Senior F'!H196</f>
        <v/>
      </c>
      <c r="O174" s="12"/>
      <c r="P174" s="359" t="str">
        <f>'Senior F'!B223</f>
        <v>Camille Gaudreault</v>
      </c>
      <c r="Q174" s="41" t="str">
        <f>'Senior F'!H223</f>
        <v/>
      </c>
      <c r="R174" s="141"/>
      <c r="T174" s="353" t="str">
        <f>'Déconte ATHL'!B134</f>
        <v>30deux</v>
      </c>
      <c r="U174" s="356"/>
      <c r="V174" s="53" t="str">
        <f>'Déconte ATHL'!C134</f>
        <v>Marie-Pier Anctil</v>
      </c>
      <c r="W174" s="306">
        <f>'Déconte ATHL'!AV134</f>
        <v>9</v>
      </c>
      <c r="X174" s="279">
        <f>'Déconte ATHL'!AW134</f>
        <v>15</v>
      </c>
    </row>
    <row r="175" spans="1:24" x14ac:dyDescent="0.25">
      <c r="A175" s="153" t="str">
        <f>'Senior F'!B58</f>
        <v>Jessica Carrier</v>
      </c>
      <c r="B175" s="275">
        <f>'Senior F'!H58</f>
        <v>16</v>
      </c>
      <c r="C175" s="12"/>
      <c r="D175" s="359" t="str">
        <f>'Senior F'!B78</f>
        <v>Josée Miron</v>
      </c>
      <c r="E175" s="275">
        <f>'Senior F'!H78</f>
        <v>16</v>
      </c>
      <c r="F175" s="12"/>
      <c r="G175" s="359" t="str">
        <f>'Senior F'!B118</f>
        <v>Marie-Pier Anctil</v>
      </c>
      <c r="H175" s="275">
        <f>'Senior F'!H118</f>
        <v>16</v>
      </c>
      <c r="I175" s="12"/>
      <c r="J175" s="359" t="str">
        <f>'Senior F'!B159</f>
        <v>Isabelle Carrier</v>
      </c>
      <c r="K175" s="275">
        <f>'Senior F'!H159</f>
        <v>16</v>
      </c>
      <c r="L175" s="12"/>
      <c r="M175" s="359">
        <f>'Senior F'!B197</f>
        <v>0</v>
      </c>
      <c r="N175" s="275" t="str">
        <f>'Senior F'!H197</f>
        <v/>
      </c>
      <c r="O175" s="12"/>
      <c r="P175" s="359" t="str">
        <f>'Senior F'!B224</f>
        <v>Sarah-Laurence Morin</v>
      </c>
      <c r="Q175" s="41" t="str">
        <f>'Senior F'!H224</f>
        <v/>
      </c>
      <c r="R175" s="141"/>
      <c r="T175" s="353" t="str">
        <f>'Déconte ATHL'!B140</f>
        <v>CSRN</v>
      </c>
      <c r="U175" s="356"/>
      <c r="V175" s="53" t="str">
        <f>'Déconte ATHL'!C140</f>
        <v>Raphaëlle Tétreault</v>
      </c>
      <c r="W175" s="306">
        <f>'Déconte ATHL'!AV140</f>
        <v>8</v>
      </c>
      <c r="X175" s="279">
        <f>'Déconte ATHL'!AW140</f>
        <v>16</v>
      </c>
    </row>
    <row r="176" spans="1:24" x14ac:dyDescent="0.25">
      <c r="A176" s="153" t="str">
        <f>'Senior F'!B44</f>
        <v>Josée Miron</v>
      </c>
      <c r="B176" s="275">
        <f>'Senior F'!H44</f>
        <v>17</v>
      </c>
      <c r="C176" s="12"/>
      <c r="D176" s="359">
        <f>'Senior F'!B93</f>
        <v>0</v>
      </c>
      <c r="E176" s="275" t="str">
        <f>'Senior F'!H93</f>
        <v/>
      </c>
      <c r="F176" s="12"/>
      <c r="G176" s="359" t="str">
        <f>'Senior F'!B126</f>
        <v>Jessica Carrier</v>
      </c>
      <c r="H176" s="275">
        <f>'Senior F'!H126</f>
        <v>17</v>
      </c>
      <c r="I176" s="12"/>
      <c r="J176" s="359" t="str">
        <f>'Senior F'!B160</f>
        <v>Jessica Carrier</v>
      </c>
      <c r="K176" s="275">
        <f>'Senior F'!H160</f>
        <v>17</v>
      </c>
      <c r="L176" s="12"/>
      <c r="M176" s="359">
        <f>'Senior F'!B198</f>
        <v>0</v>
      </c>
      <c r="N176" s="275" t="str">
        <f>'Senior F'!H198</f>
        <v/>
      </c>
      <c r="O176" s="12"/>
      <c r="P176" s="359" t="str">
        <f>'Senior F'!B225</f>
        <v>Noémie Desjardins</v>
      </c>
      <c r="Q176" s="41" t="str">
        <f>'Senior F'!H225</f>
        <v/>
      </c>
      <c r="R176" s="141"/>
      <c r="T176" s="353" t="str">
        <f>'Déconte ATHL'!B141</f>
        <v>Gatineau</v>
      </c>
      <c r="U176" s="356"/>
      <c r="V176" s="53" t="str">
        <f>'Déconte ATHL'!C141</f>
        <v>Isabelle Carrier</v>
      </c>
      <c r="W176" s="306">
        <f>'Déconte ATHL'!AV141</f>
        <v>7</v>
      </c>
      <c r="X176" s="279">
        <f>'Déconte ATHL'!AW141</f>
        <v>17</v>
      </c>
    </row>
    <row r="177" spans="1:24" x14ac:dyDescent="0.25">
      <c r="A177" s="153">
        <f>'Senior F'!B59</f>
        <v>0</v>
      </c>
      <c r="B177" s="275" t="str">
        <f>'Senior F'!H59</f>
        <v/>
      </c>
      <c r="C177" s="12"/>
      <c r="D177" s="359">
        <f>'Senior F'!B94</f>
        <v>0</v>
      </c>
      <c r="E177" s="275" t="str">
        <f>'Senior F'!H94</f>
        <v/>
      </c>
      <c r="F177" s="12"/>
      <c r="G177" s="359" t="str">
        <f>'Senior F'!B112</f>
        <v>Josée Miron</v>
      </c>
      <c r="H177" s="275">
        <f>'Senior F'!H112</f>
        <v>18</v>
      </c>
      <c r="I177" s="12"/>
      <c r="J177" s="359">
        <f>'Senior F'!B161</f>
        <v>0</v>
      </c>
      <c r="K177" s="275" t="str">
        <f>'Senior F'!H161</f>
        <v/>
      </c>
      <c r="L177" s="12"/>
      <c r="M177" s="359">
        <f>'Senior F'!B199</f>
        <v>0</v>
      </c>
      <c r="N177" s="275" t="str">
        <f>'Senior F'!H199</f>
        <v/>
      </c>
      <c r="O177" s="12"/>
      <c r="P177" s="359" t="str">
        <f>'Senior F'!B226</f>
        <v>Raphaëlle Tétreault</v>
      </c>
      <c r="Q177" s="41" t="str">
        <f>'Senior F'!H226</f>
        <v/>
      </c>
      <c r="R177" s="141"/>
      <c r="T177" s="353" t="str">
        <f>'Déconte ATHL'!B128</f>
        <v>O'méga</v>
      </c>
      <c r="U177" s="356"/>
      <c r="V177" s="53" t="str">
        <f>'Déconte ATHL'!C128</f>
        <v>Josée Miron</v>
      </c>
      <c r="W177" s="306">
        <f>'Déconte ATHL'!AV128</f>
        <v>7</v>
      </c>
      <c r="X177" s="279">
        <f>'Déconte ATHL'!AW128</f>
        <v>17</v>
      </c>
    </row>
    <row r="178" spans="1:24" x14ac:dyDescent="0.25">
      <c r="A178" s="153">
        <f>'Senior F'!B60</f>
        <v>0</v>
      </c>
      <c r="B178" s="275" t="str">
        <f>'Senior F'!H60</f>
        <v/>
      </c>
      <c r="C178" s="12"/>
      <c r="D178" s="359">
        <f>'Senior F'!B95</f>
        <v>0</v>
      </c>
      <c r="E178" s="275" t="str">
        <f>'Senior F'!H95</f>
        <v/>
      </c>
      <c r="F178" s="12"/>
      <c r="G178" s="359" t="str">
        <f>'Senior F'!B124</f>
        <v>Raphaëlle Tétreault</v>
      </c>
      <c r="H178" s="275">
        <f>'Senior F'!H124</f>
        <v>19</v>
      </c>
      <c r="I178" s="12"/>
      <c r="J178" s="359">
        <f>'Senior F'!B162</f>
        <v>0</v>
      </c>
      <c r="K178" s="275" t="str">
        <f>'Senior F'!H162</f>
        <v/>
      </c>
      <c r="L178" s="12"/>
      <c r="M178" s="359">
        <f>'Senior F'!B200</f>
        <v>0</v>
      </c>
      <c r="N178" s="275" t="str">
        <f>'Senior F'!H200</f>
        <v/>
      </c>
      <c r="O178" s="12"/>
      <c r="P178" s="359" t="str">
        <f>'Senior F'!B227</f>
        <v>Isabelle Carrier</v>
      </c>
      <c r="Q178" s="41" t="str">
        <f>'Senior F'!H227</f>
        <v/>
      </c>
      <c r="R178" s="141"/>
      <c r="T178" s="353" t="str">
        <f>'Déconte ATHL'!B142</f>
        <v>Gatineau</v>
      </c>
      <c r="U178" s="356"/>
      <c r="V178" s="53" t="str">
        <f>'Déconte ATHL'!C142</f>
        <v>Jessica Carrier</v>
      </c>
      <c r="W178" s="306">
        <f>'Déconte ATHL'!AV142</f>
        <v>3</v>
      </c>
      <c r="X178" s="279">
        <f>'Déconte ATHL'!AW142</f>
        <v>19</v>
      </c>
    </row>
    <row r="179" spans="1:24" x14ac:dyDescent="0.25">
      <c r="A179" s="153">
        <f>'Senior F'!B61</f>
        <v>0</v>
      </c>
      <c r="B179" s="275" t="str">
        <f>'Senior F'!H61</f>
        <v/>
      </c>
      <c r="C179" s="12"/>
      <c r="D179" s="359">
        <f>'Senior F'!B96</f>
        <v>0</v>
      </c>
      <c r="E179" s="275" t="str">
        <f>'Senior F'!H96</f>
        <v/>
      </c>
      <c r="F179" s="12"/>
      <c r="G179" s="359">
        <f>'Senior F'!B127</f>
        <v>0</v>
      </c>
      <c r="H179" s="275" t="str">
        <f>'Senior F'!H127</f>
        <v/>
      </c>
      <c r="I179" s="12"/>
      <c r="J179" s="359">
        <f>'Senior F'!B163</f>
        <v>0</v>
      </c>
      <c r="K179" s="275" t="str">
        <f>'Senior F'!H163</f>
        <v/>
      </c>
      <c r="L179" s="12"/>
      <c r="M179" s="359">
        <f>'Senior F'!B201</f>
        <v>0</v>
      </c>
      <c r="N179" s="275" t="str">
        <f>'Senior F'!H201</f>
        <v/>
      </c>
      <c r="O179" s="12"/>
      <c r="P179" s="359" t="str">
        <f>'Senior F'!B228</f>
        <v>Jessica Carrier</v>
      </c>
      <c r="Q179" s="41" t="str">
        <f>'Senior F'!H228</f>
        <v/>
      </c>
      <c r="R179" s="141"/>
      <c r="T179" s="353" t="str">
        <f>'Déconte ATHL'!B139</f>
        <v>30deux</v>
      </c>
      <c r="U179" s="356"/>
      <c r="V179" s="53" t="str">
        <f>'Déconte ATHL'!C139</f>
        <v>Noémie Desjardins</v>
      </c>
      <c r="W179" s="306">
        <f>'Déconte ATHL'!AV139</f>
        <v>0</v>
      </c>
      <c r="X179" s="279">
        <f>'Déconte ATHL'!AW139</f>
        <v>20</v>
      </c>
    </row>
    <row r="180" spans="1:24" x14ac:dyDescent="0.25">
      <c r="A180" s="153">
        <f>'Senior F'!B62</f>
        <v>0</v>
      </c>
      <c r="B180" s="275" t="str">
        <f>'Senior F'!H62</f>
        <v/>
      </c>
      <c r="C180" s="12"/>
      <c r="D180" s="359">
        <f>'Senior F'!B97</f>
        <v>0</v>
      </c>
      <c r="E180" s="275" t="str">
        <f>'Senior F'!H97</f>
        <v/>
      </c>
      <c r="F180" s="12"/>
      <c r="G180" s="359">
        <f>'Senior F'!B128</f>
        <v>0</v>
      </c>
      <c r="H180" s="275" t="str">
        <f>'Senior F'!H128</f>
        <v/>
      </c>
      <c r="I180" s="12"/>
      <c r="J180" s="359">
        <f>'Senior F'!B164</f>
        <v>0</v>
      </c>
      <c r="K180" s="275" t="str">
        <f>'Senior F'!H164</f>
        <v/>
      </c>
      <c r="L180" s="12"/>
      <c r="M180" s="359">
        <f>'Senior F'!B202</f>
        <v>0</v>
      </c>
      <c r="N180" s="275" t="str">
        <f>'Senior F'!H202</f>
        <v/>
      </c>
      <c r="O180" s="12"/>
      <c r="P180" s="359">
        <f>'Senior F'!B229</f>
        <v>0</v>
      </c>
      <c r="Q180" s="41" t="str">
        <f>'Senior F'!H229</f>
        <v/>
      </c>
      <c r="R180" s="141"/>
      <c r="T180" s="353">
        <f>'Déconte ATHL'!B143</f>
        <v>0</v>
      </c>
      <c r="U180" s="356"/>
      <c r="V180" s="53">
        <f>'Déconte ATHL'!C143</f>
        <v>0</v>
      </c>
      <c r="W180" s="306">
        <f>'Déconte ATHL'!AV143</f>
        <v>0</v>
      </c>
      <c r="X180" s="279">
        <f>'Déconte ATHL'!AW143</f>
        <v>20</v>
      </c>
    </row>
    <row r="181" spans="1:24" x14ac:dyDescent="0.25">
      <c r="A181" s="153">
        <f>'Senior F'!B63</f>
        <v>0</v>
      </c>
      <c r="B181" s="275" t="str">
        <f>'Senior F'!H63</f>
        <v/>
      </c>
      <c r="C181" s="12"/>
      <c r="D181" s="359">
        <f>'Senior F'!B98</f>
        <v>0</v>
      </c>
      <c r="E181" s="275" t="str">
        <f>'Senior F'!H98</f>
        <v/>
      </c>
      <c r="F181" s="12"/>
      <c r="G181" s="359">
        <f>'Senior F'!B129</f>
        <v>0</v>
      </c>
      <c r="H181" s="275" t="str">
        <f>'Senior F'!H129</f>
        <v/>
      </c>
      <c r="I181" s="12"/>
      <c r="J181" s="359">
        <f>'Senior F'!B165</f>
        <v>0</v>
      </c>
      <c r="K181" s="275" t="str">
        <f>'Senior F'!H165</f>
        <v/>
      </c>
      <c r="L181" s="12"/>
      <c r="M181" s="359">
        <f>'Senior F'!B203</f>
        <v>0</v>
      </c>
      <c r="N181" s="275" t="str">
        <f>'Senior F'!H203</f>
        <v/>
      </c>
      <c r="O181" s="12"/>
      <c r="P181" s="359">
        <f>'Senior F'!B230</f>
        <v>0</v>
      </c>
      <c r="Q181" s="41" t="str">
        <f>'Senior F'!H230</f>
        <v/>
      </c>
      <c r="R181" s="141"/>
      <c r="T181" s="353">
        <f>'Déconte ATHL'!B144</f>
        <v>0</v>
      </c>
      <c r="U181" s="356"/>
      <c r="V181" s="53">
        <f>'Déconte ATHL'!C144</f>
        <v>0</v>
      </c>
      <c r="W181" s="306">
        <f>'Déconte ATHL'!AV144</f>
        <v>0</v>
      </c>
      <c r="X181" s="279">
        <f>'Déconte ATHL'!AW144</f>
        <v>20</v>
      </c>
    </row>
    <row r="182" spans="1:24" x14ac:dyDescent="0.25">
      <c r="A182" s="153">
        <f>'Senior F'!B64</f>
        <v>0</v>
      </c>
      <c r="B182" s="275" t="str">
        <f>'Senior F'!H64</f>
        <v/>
      </c>
      <c r="C182" s="12"/>
      <c r="D182" s="359">
        <f>'Senior F'!B99</f>
        <v>0</v>
      </c>
      <c r="E182" s="275" t="str">
        <f>'Senior F'!H99</f>
        <v/>
      </c>
      <c r="F182" s="12"/>
      <c r="G182" s="359">
        <f>'Senior F'!B130</f>
        <v>0</v>
      </c>
      <c r="H182" s="275" t="str">
        <f>'Senior F'!H130</f>
        <v/>
      </c>
      <c r="I182" s="12"/>
      <c r="J182" s="359">
        <f>'Senior F'!B166</f>
        <v>0</v>
      </c>
      <c r="K182" s="275" t="str">
        <f>'Senior F'!H166</f>
        <v/>
      </c>
      <c r="L182" s="12"/>
      <c r="M182" s="359">
        <f>'Senior F'!B204</f>
        <v>0</v>
      </c>
      <c r="N182" s="275" t="str">
        <f>'Senior F'!H204</f>
        <v/>
      </c>
      <c r="O182" s="12"/>
      <c r="P182" s="359">
        <f>'Senior F'!B231</f>
        <v>0</v>
      </c>
      <c r="Q182" s="41" t="str">
        <f>'Senior F'!H231</f>
        <v/>
      </c>
      <c r="R182" s="141"/>
      <c r="T182" s="353">
        <f>'Déconte ATHL'!B145</f>
        <v>0</v>
      </c>
      <c r="U182" s="356"/>
      <c r="V182" s="53">
        <f>'Déconte ATHL'!C145</f>
        <v>0</v>
      </c>
      <c r="W182" s="306">
        <f>'Déconte ATHL'!AV145</f>
        <v>0</v>
      </c>
      <c r="X182" s="279">
        <f>'Déconte ATHL'!AW145</f>
        <v>20</v>
      </c>
    </row>
    <row r="183" spans="1:24" x14ac:dyDescent="0.25">
      <c r="A183" s="153">
        <f>'Senior F'!B65</f>
        <v>0</v>
      </c>
      <c r="B183" s="275" t="str">
        <f>'Senior F'!H65</f>
        <v/>
      </c>
      <c r="C183" s="12"/>
      <c r="D183" s="359">
        <f>'Senior F'!B100</f>
        <v>0</v>
      </c>
      <c r="E183" s="275" t="str">
        <f>'Senior F'!H100</f>
        <v/>
      </c>
      <c r="F183" s="12"/>
      <c r="G183" s="359">
        <f>'Senior F'!B131</f>
        <v>0</v>
      </c>
      <c r="H183" s="275" t="str">
        <f>'Senior F'!H131</f>
        <v/>
      </c>
      <c r="I183" s="12"/>
      <c r="J183" s="359">
        <f>'Senior F'!B167</f>
        <v>0</v>
      </c>
      <c r="K183" s="275" t="str">
        <f>'Senior F'!H167</f>
        <v/>
      </c>
      <c r="L183" s="12"/>
      <c r="M183" s="359" t="str">
        <f>'Senior F'!B181</f>
        <v>Marie-Hélène Paquette</v>
      </c>
      <c r="N183" s="275" t="str">
        <f>'Senior F'!H181</f>
        <v>DNS</v>
      </c>
      <c r="O183" s="12"/>
      <c r="P183" s="359">
        <f>'Senior F'!B232</f>
        <v>0</v>
      </c>
      <c r="Q183" s="41" t="str">
        <f>'Senior F'!H232</f>
        <v/>
      </c>
      <c r="R183" s="141"/>
      <c r="T183" s="353">
        <f>'Déconte ATHL'!B146</f>
        <v>0</v>
      </c>
      <c r="U183" s="356"/>
      <c r="V183" s="53">
        <f>'Déconte ATHL'!C146</f>
        <v>0</v>
      </c>
      <c r="W183" s="306">
        <f>'Déconte ATHL'!AV146</f>
        <v>0</v>
      </c>
      <c r="X183" s="279">
        <f>'Déconte ATHL'!AW146</f>
        <v>20</v>
      </c>
    </row>
    <row r="184" spans="1:24" x14ac:dyDescent="0.25">
      <c r="A184" s="153">
        <f>'Senior F'!B66</f>
        <v>0</v>
      </c>
      <c r="B184" s="275" t="str">
        <f>'Senior F'!H66</f>
        <v/>
      </c>
      <c r="C184" s="12"/>
      <c r="D184" s="359">
        <f>'Senior F'!B101</f>
        <v>0</v>
      </c>
      <c r="E184" s="275" t="str">
        <f>'Senior F'!H101</f>
        <v/>
      </c>
      <c r="F184" s="12"/>
      <c r="G184" s="359">
        <f>'Senior F'!B132</f>
        <v>0</v>
      </c>
      <c r="H184" s="275" t="str">
        <f>'Senior F'!H132</f>
        <v/>
      </c>
      <c r="I184" s="12"/>
      <c r="J184" s="359">
        <f>'Senior F'!B168</f>
        <v>0</v>
      </c>
      <c r="K184" s="275" t="str">
        <f>'Senior F'!H168</f>
        <v/>
      </c>
      <c r="L184" s="12"/>
      <c r="M184" s="359" t="str">
        <f>'Senior F'!B186</f>
        <v>Marie-Pier Anctil</v>
      </c>
      <c r="N184" s="275" t="str">
        <f>'Senior F'!H186</f>
        <v>DNS</v>
      </c>
      <c r="O184" s="12"/>
      <c r="P184" s="359">
        <f>'Senior F'!B233</f>
        <v>0</v>
      </c>
      <c r="Q184" s="41" t="str">
        <f>'Senior F'!H233</f>
        <v/>
      </c>
      <c r="R184" s="141"/>
      <c r="T184" s="353">
        <f>'Déconte ATHL'!B147</f>
        <v>0</v>
      </c>
      <c r="U184" s="356"/>
      <c r="V184" s="53">
        <f>'Déconte ATHL'!C147</f>
        <v>0</v>
      </c>
      <c r="W184" s="306">
        <f>'Déconte ATHL'!AV147</f>
        <v>0</v>
      </c>
      <c r="X184" s="279">
        <f>'Déconte ATHL'!AW147</f>
        <v>20</v>
      </c>
    </row>
    <row r="185" spans="1:24" x14ac:dyDescent="0.25">
      <c r="A185" s="153">
        <f>'Senior F'!B67</f>
        <v>0</v>
      </c>
      <c r="B185" s="275" t="str">
        <f>'Senior F'!H67</f>
        <v/>
      </c>
      <c r="C185" s="12"/>
      <c r="D185" s="359">
        <f>'Senior F'!B102</f>
        <v>0</v>
      </c>
      <c r="E185" s="275" t="str">
        <f>'Senior F'!H102</f>
        <v/>
      </c>
      <c r="F185" s="12"/>
      <c r="G185" s="359">
        <f>'Senior F'!B133</f>
        <v>0</v>
      </c>
      <c r="H185" s="275" t="str">
        <f>'Senior F'!H133</f>
        <v/>
      </c>
      <c r="I185" s="12"/>
      <c r="J185" s="359">
        <f>'Senior F'!B169</f>
        <v>0</v>
      </c>
      <c r="K185" s="275" t="str">
        <f>'Senior F'!H169</f>
        <v/>
      </c>
      <c r="L185" s="12"/>
      <c r="M185" s="359" t="str">
        <f>'Senior F'!B187</f>
        <v>Emmanuelle Hudon</v>
      </c>
      <c r="N185" s="275" t="str">
        <f>'Senior F'!H187</f>
        <v>DNS</v>
      </c>
      <c r="O185" s="12"/>
      <c r="P185" s="359">
        <f>'Senior F'!B234</f>
        <v>0</v>
      </c>
      <c r="Q185" s="41" t="str">
        <f>'Senior F'!H234</f>
        <v/>
      </c>
      <c r="R185" s="141"/>
      <c r="T185" s="353">
        <f>'Déconte ATHL'!B148</f>
        <v>0</v>
      </c>
      <c r="U185" s="356"/>
      <c r="V185" s="53">
        <f>'Déconte ATHL'!C148</f>
        <v>0</v>
      </c>
      <c r="W185" s="306">
        <f>'Déconte ATHL'!AV148</f>
        <v>0</v>
      </c>
      <c r="X185" s="279">
        <f>'Déconte ATHL'!AW148</f>
        <v>20</v>
      </c>
    </row>
    <row r="186" spans="1:24" x14ac:dyDescent="0.25">
      <c r="A186" s="153">
        <f>'Senior F'!B68</f>
        <v>0</v>
      </c>
      <c r="B186" s="275" t="str">
        <f>'Senior F'!H68</f>
        <v/>
      </c>
      <c r="C186" s="12"/>
      <c r="D186" s="359" t="str">
        <f>'Senior F'!B79</f>
        <v>Marie-Hélène Paquette</v>
      </c>
      <c r="E186" s="275" t="str">
        <f>'Senior F'!H79</f>
        <v>DNS</v>
      </c>
      <c r="F186" s="12"/>
      <c r="G186" s="359">
        <f>'Senior F'!B134</f>
        <v>0</v>
      </c>
      <c r="H186" s="275" t="str">
        <f>'Senior F'!H134</f>
        <v/>
      </c>
      <c r="I186" s="12"/>
      <c r="J186" s="359">
        <f>'Senior F'!B170</f>
        <v>0</v>
      </c>
      <c r="K186" s="275" t="str">
        <f>'Senior F'!H170</f>
        <v/>
      </c>
      <c r="L186" s="12"/>
      <c r="M186" s="359" t="str">
        <f>'Senior F'!B191</f>
        <v>Noémie Desjardins</v>
      </c>
      <c r="N186" s="275" t="str">
        <f>'Senior F'!H191</f>
        <v>DNS</v>
      </c>
      <c r="O186" s="12"/>
      <c r="P186" s="359">
        <f>'Senior F'!B235</f>
        <v>0</v>
      </c>
      <c r="Q186" s="41" t="str">
        <f>'Senior F'!H235</f>
        <v/>
      </c>
      <c r="R186" s="141"/>
      <c r="T186" s="353">
        <f>'Déconte ATHL'!B149</f>
        <v>0</v>
      </c>
      <c r="U186" s="356"/>
      <c r="V186" s="53">
        <f>'Déconte ATHL'!C149</f>
        <v>0</v>
      </c>
      <c r="W186" s="306">
        <f>'Déconte ATHL'!AV149</f>
        <v>0</v>
      </c>
      <c r="X186" s="279">
        <f>'Déconte ATHL'!AW149</f>
        <v>20</v>
      </c>
    </row>
    <row r="187" spans="1:24" x14ac:dyDescent="0.25">
      <c r="A187" s="153" t="str">
        <f>'Senior F'!B45</f>
        <v>Marie-Hélène Paquette</v>
      </c>
      <c r="B187" s="275" t="str">
        <f>'Senior F'!H45</f>
        <v>DNS</v>
      </c>
      <c r="C187" s="12"/>
      <c r="D187" s="359" t="str">
        <f>'Senior F'!B86</f>
        <v>Alexandra Ladouceur</v>
      </c>
      <c r="E187" s="275" t="str">
        <f>'Senior F'!H86</f>
        <v>DNS</v>
      </c>
      <c r="F187" s="12"/>
      <c r="G187" s="359">
        <f>'Senior F'!B135</f>
        <v>0</v>
      </c>
      <c r="H187" s="275" t="str">
        <f>'Senior F'!H135</f>
        <v/>
      </c>
      <c r="I187" s="12"/>
      <c r="J187" s="359" t="str">
        <f>'Senior F'!B142</f>
        <v>Laurence Lamarre</v>
      </c>
      <c r="K187" s="275" t="str">
        <f>'Senior F'!H142</f>
        <v>DNS</v>
      </c>
      <c r="L187" s="12"/>
      <c r="M187" s="359" t="str">
        <f>'Senior F'!B192</f>
        <v>Raphaëlle Tétreault</v>
      </c>
      <c r="N187" s="275" t="str">
        <f>'Senior F'!H192</f>
        <v>DNS</v>
      </c>
      <c r="O187" s="12"/>
      <c r="P187" s="359">
        <f>'Senior F'!B236</f>
        <v>0</v>
      </c>
      <c r="Q187" s="41" t="str">
        <f>'Senior F'!H236</f>
        <v/>
      </c>
      <c r="R187" s="141"/>
      <c r="T187" s="353">
        <f>'Déconte ATHL'!B150</f>
        <v>0</v>
      </c>
      <c r="U187" s="356"/>
      <c r="V187" s="53">
        <f>'Déconte ATHL'!C150</f>
        <v>0</v>
      </c>
      <c r="W187" s="306">
        <f>'Déconte ATHL'!AV150</f>
        <v>0</v>
      </c>
      <c r="X187" s="279">
        <f>'Déconte ATHL'!AW150</f>
        <v>20</v>
      </c>
    </row>
    <row r="188" spans="1:24" x14ac:dyDescent="0.25">
      <c r="A188" s="153" t="str">
        <f>'Senior F'!B55</f>
        <v>Noémie Desjardins</v>
      </c>
      <c r="B188" s="275" t="str">
        <f>'Senior F'!H55</f>
        <v>DNS</v>
      </c>
      <c r="C188" s="12"/>
      <c r="D188" s="359" t="str">
        <f>'Senior F'!B89</f>
        <v>Noémie Desjardins</v>
      </c>
      <c r="E188" s="275" t="str">
        <f>'Senior F'!H89</f>
        <v>DNS</v>
      </c>
      <c r="F188" s="12"/>
      <c r="G188" s="359">
        <f>'Senior F'!B136</f>
        <v>0</v>
      </c>
      <c r="H188" s="275" t="str">
        <f>'Senior F'!H136</f>
        <v/>
      </c>
      <c r="I188" s="12"/>
      <c r="J188" s="359" t="str">
        <f>'Senior F'!B147</f>
        <v>Marie-Hélène Paquette</v>
      </c>
      <c r="K188" s="275" t="str">
        <f>'Senior F'!H147</f>
        <v>DNS</v>
      </c>
      <c r="L188" s="12"/>
      <c r="M188" s="359" t="str">
        <f>'Senior F'!B193</f>
        <v>Isabelle Carrier</v>
      </c>
      <c r="N188" s="275" t="str">
        <f>'Senior F'!H193</f>
        <v>DNS</v>
      </c>
      <c r="O188" s="12"/>
      <c r="P188" s="359">
        <f>'Senior F'!B237</f>
        <v>0</v>
      </c>
      <c r="Q188" s="41" t="str">
        <f>'Senior F'!H237</f>
        <v/>
      </c>
      <c r="R188" s="141"/>
      <c r="T188" s="353">
        <f>'Déconte ATHL'!B151</f>
        <v>0</v>
      </c>
      <c r="U188" s="356"/>
      <c r="V188" s="53">
        <f>'Déconte ATHL'!C151</f>
        <v>0</v>
      </c>
      <c r="W188" s="306">
        <f>'Déconte ATHL'!AV151</f>
        <v>0</v>
      </c>
      <c r="X188" s="279">
        <f>'Déconte ATHL'!AW151</f>
        <v>20</v>
      </c>
    </row>
    <row r="189" spans="1:24" ht="15.75" thickBot="1" x14ac:dyDescent="0.3">
      <c r="A189" s="154" t="str">
        <f>'Senior F'!B57</f>
        <v>Isabelle Carrier</v>
      </c>
      <c r="B189" s="234" t="str">
        <f>'Senior F'!H57</f>
        <v>DQ</v>
      </c>
      <c r="C189" s="23"/>
      <c r="D189" s="360" t="str">
        <f>'Senior F'!B90</f>
        <v>Raphaëlle Tétreault</v>
      </c>
      <c r="E189" s="234" t="str">
        <f>'Senior F'!H90</f>
        <v>DNS</v>
      </c>
      <c r="F189" s="23"/>
      <c r="G189" s="360" t="str">
        <f>'Senior F'!B123</f>
        <v>Noémie Desjardins</v>
      </c>
      <c r="H189" s="234" t="str">
        <f>'Senior F'!H123</f>
        <v>DNS</v>
      </c>
      <c r="I189" s="23"/>
      <c r="J189" s="360" t="str">
        <f>'Senior F'!B157</f>
        <v>Noémie Desjardins</v>
      </c>
      <c r="K189" s="234" t="str">
        <f>'Senior F'!H157</f>
        <v>DNS</v>
      </c>
      <c r="L189" s="23"/>
      <c r="M189" s="360" t="str">
        <f>'Senior F'!B194</f>
        <v>Jessica Carrier</v>
      </c>
      <c r="N189" s="234" t="str">
        <f>'Senior F'!H194</f>
        <v>DNS</v>
      </c>
      <c r="O189" s="23"/>
      <c r="P189" s="360">
        <f>'Senior F'!B238</f>
        <v>0</v>
      </c>
      <c r="Q189" s="42" t="str">
        <f>'Senior F'!H238</f>
        <v/>
      </c>
      <c r="R189" s="141"/>
      <c r="T189" s="354">
        <f>'Déconte ATHL'!B152</f>
        <v>0</v>
      </c>
      <c r="U189" s="169"/>
      <c r="V189" s="54">
        <f>'Déconte ATHL'!C152</f>
        <v>0</v>
      </c>
      <c r="W189" s="307">
        <f>'Déconte ATHL'!AV152</f>
        <v>0</v>
      </c>
      <c r="X189" s="280">
        <f>'Déconte ATHL'!AW152</f>
        <v>20</v>
      </c>
    </row>
    <row r="190" spans="1:24" ht="15.75" thickBot="1" x14ac:dyDescent="0.3"/>
    <row r="191" spans="1:24" s="35" customFormat="1" ht="21.75" thickBot="1" x14ac:dyDescent="0.3">
      <c r="A191" s="388" t="s">
        <v>56</v>
      </c>
      <c r="B191" s="390"/>
      <c r="C191" s="390"/>
      <c r="D191" s="390"/>
      <c r="E191" s="390"/>
      <c r="F191" s="390"/>
      <c r="G191" s="390"/>
      <c r="H191" s="390"/>
      <c r="I191" s="390"/>
      <c r="J191" s="390"/>
      <c r="K191" s="390"/>
      <c r="L191" s="390"/>
      <c r="M191" s="390"/>
      <c r="N191" s="390"/>
      <c r="O191" s="390"/>
      <c r="P191" s="390"/>
      <c r="Q191" s="389"/>
      <c r="R191" s="145"/>
      <c r="S191" s="161"/>
      <c r="T191" s="404" t="s">
        <v>162</v>
      </c>
      <c r="U191" s="405"/>
      <c r="V191" s="405"/>
      <c r="W191" s="405"/>
      <c r="X191" s="406"/>
    </row>
    <row r="192" spans="1:24" s="35" customFormat="1" ht="15.75" thickBot="1" x14ac:dyDescent="0.3">
      <c r="A192" s="402" t="s">
        <v>45</v>
      </c>
      <c r="B192" s="403"/>
      <c r="C192" s="143"/>
      <c r="D192" s="402" t="s">
        <v>46</v>
      </c>
      <c r="E192" s="403"/>
      <c r="F192" s="143"/>
      <c r="G192" s="402" t="s">
        <v>47</v>
      </c>
      <c r="H192" s="403"/>
      <c r="I192" s="143"/>
      <c r="J192" s="402" t="s">
        <v>48</v>
      </c>
      <c r="K192" s="403"/>
      <c r="L192" s="143"/>
      <c r="M192" s="402" t="s">
        <v>49</v>
      </c>
      <c r="N192" s="403"/>
      <c r="O192" s="143"/>
      <c r="P192" s="402" t="s">
        <v>50</v>
      </c>
      <c r="Q192" s="403"/>
      <c r="R192" s="144"/>
      <c r="S192" s="161"/>
      <c r="T192" s="407" t="s">
        <v>3</v>
      </c>
      <c r="U192" s="408"/>
      <c r="V192" s="408"/>
      <c r="W192" s="408"/>
      <c r="X192" s="409"/>
    </row>
    <row r="193" spans="1:24" s="35" customFormat="1" ht="15.75" thickBot="1" x14ac:dyDescent="0.3">
      <c r="A193" s="156" t="s">
        <v>11</v>
      </c>
      <c r="B193" s="118" t="s">
        <v>15</v>
      </c>
      <c r="C193" s="143"/>
      <c r="D193" s="156" t="s">
        <v>11</v>
      </c>
      <c r="E193" s="118" t="s">
        <v>15</v>
      </c>
      <c r="F193" s="143"/>
      <c r="G193" s="156" t="s">
        <v>11</v>
      </c>
      <c r="H193" s="118" t="s">
        <v>15</v>
      </c>
      <c r="I193" s="143"/>
      <c r="J193" s="156" t="s">
        <v>11</v>
      </c>
      <c r="K193" s="118" t="s">
        <v>15</v>
      </c>
      <c r="L193" s="143"/>
      <c r="M193" s="156" t="s">
        <v>11</v>
      </c>
      <c r="N193" s="118" t="s">
        <v>15</v>
      </c>
      <c r="O193" s="143"/>
      <c r="P193" s="156" t="s">
        <v>11</v>
      </c>
      <c r="Q193" s="118" t="s">
        <v>15</v>
      </c>
      <c r="R193" s="142"/>
      <c r="S193" s="161"/>
      <c r="T193" s="349" t="s">
        <v>10</v>
      </c>
      <c r="U193" s="350"/>
      <c r="V193" s="347" t="s">
        <v>11</v>
      </c>
      <c r="W193" s="348" t="s">
        <v>16</v>
      </c>
      <c r="X193" s="348" t="s">
        <v>15</v>
      </c>
    </row>
    <row r="194" spans="1:24" x14ac:dyDescent="0.25">
      <c r="A194" s="152" t="str">
        <f>'Senior H'!B48</f>
        <v>Maxime Chamberland</v>
      </c>
      <c r="B194" s="15">
        <f>'Senior H'!H48</f>
        <v>1</v>
      </c>
      <c r="C194" s="16"/>
      <c r="D194" s="358" t="str">
        <f>'Senior H'!B78</f>
        <v>Kevin Bustamante-Cortés</v>
      </c>
      <c r="E194" s="15">
        <f>'Senior H'!H78</f>
        <v>1</v>
      </c>
      <c r="F194" s="16"/>
      <c r="G194" s="358" t="str">
        <f>'Senior H'!B112</f>
        <v>Kevin Bustamante-Cortés</v>
      </c>
      <c r="H194" s="15">
        <f>'Senior H'!H112</f>
        <v>1</v>
      </c>
      <c r="I194" s="16"/>
      <c r="J194" s="358" t="str">
        <f>'Senior H'!B146</f>
        <v>Kevin Bustamante-Cortés</v>
      </c>
      <c r="K194" s="15">
        <f>'Senior H'!H146</f>
        <v>1</v>
      </c>
      <c r="L194" s="16"/>
      <c r="M194" s="358" t="str">
        <f>'Senior H'!B181</f>
        <v>Thomas Lavoie</v>
      </c>
      <c r="N194" s="15">
        <f>'Senior H'!H181</f>
        <v>1</v>
      </c>
      <c r="O194" s="16"/>
      <c r="P194" s="358" t="str">
        <f>'Senior H'!B210</f>
        <v>Félix Labelle</v>
      </c>
      <c r="Q194" s="40" t="str">
        <f>'Senior H'!H210</f>
        <v/>
      </c>
      <c r="R194" s="141"/>
      <c r="T194" s="357" t="str">
        <f>'Déconte ATHL'!B159</f>
        <v>30deux</v>
      </c>
      <c r="U194" s="166"/>
      <c r="V194" s="52" t="str">
        <f>'Déconte ATHL'!C159</f>
        <v>Thomas Lavoie</v>
      </c>
      <c r="W194" s="308">
        <f>'Déconte ATHL'!BH159</f>
        <v>82</v>
      </c>
      <c r="X194" s="89">
        <f>'Déconte ATHL'!BI159</f>
        <v>1</v>
      </c>
    </row>
    <row r="195" spans="1:24" x14ac:dyDescent="0.25">
      <c r="A195" s="153" t="str">
        <f>'Senior H'!B42</f>
        <v>Miguel Jean</v>
      </c>
      <c r="B195" s="275">
        <f>'Senior H'!H42</f>
        <v>2</v>
      </c>
      <c r="C195" s="12"/>
      <c r="D195" s="359" t="str">
        <f>'Senior H'!B76</f>
        <v>Miguel Jean</v>
      </c>
      <c r="E195" s="275">
        <f>'Senior H'!H76</f>
        <v>2</v>
      </c>
      <c r="F195" s="12"/>
      <c r="G195" s="359" t="str">
        <f>'Senior H'!B117</f>
        <v>Marco Patriarco</v>
      </c>
      <c r="H195" s="275">
        <f>'Senior H'!H117</f>
        <v>2</v>
      </c>
      <c r="I195" s="12"/>
      <c r="J195" s="359" t="str">
        <f>'Senior H'!B150</f>
        <v>Maxime Chamberland</v>
      </c>
      <c r="K195" s="275">
        <f>'Senior H'!H150</f>
        <v>2</v>
      </c>
      <c r="L195" s="12"/>
      <c r="M195" s="359" t="str">
        <f>'Senior H'!B175</f>
        <v>Charles GIrouard</v>
      </c>
      <c r="N195" s="275">
        <f>'Senior H'!H175</f>
        <v>2</v>
      </c>
      <c r="O195" s="12"/>
      <c r="P195" s="359" t="str">
        <f>'Senior H'!B211</f>
        <v>Thomas Willame</v>
      </c>
      <c r="Q195" s="41" t="str">
        <f>'Senior H'!H211</f>
        <v/>
      </c>
      <c r="R195" s="141"/>
      <c r="T195" s="353" t="str">
        <f>'Déconte ATHL'!B162</f>
        <v>30deux</v>
      </c>
      <c r="U195" s="356"/>
      <c r="V195" s="53" t="str">
        <f>'Déconte ATHL'!C162</f>
        <v>Maxime Chamberland</v>
      </c>
      <c r="W195" s="306">
        <f>'Déconte ATHL'!BH162</f>
        <v>73</v>
      </c>
      <c r="X195" s="381">
        <f>'Déconte ATHL'!BI162</f>
        <v>2</v>
      </c>
    </row>
    <row r="196" spans="1:24" x14ac:dyDescent="0.25">
      <c r="A196" s="153" t="str">
        <f>'Senior H'!B45</f>
        <v>Thomas Lavoie</v>
      </c>
      <c r="B196" s="275">
        <f>'Senior H'!H45</f>
        <v>3</v>
      </c>
      <c r="C196" s="12"/>
      <c r="D196" s="359" t="str">
        <f>'Senior H'!B87</f>
        <v>Olivier Breton</v>
      </c>
      <c r="E196" s="275">
        <f>'Senior H'!H87</f>
        <v>3</v>
      </c>
      <c r="F196" s="12"/>
      <c r="G196" s="359" t="str">
        <f>'Senior H'!B113</f>
        <v>Thomas Lavoie</v>
      </c>
      <c r="H196" s="275">
        <f>'Senior H'!H113</f>
        <v>3</v>
      </c>
      <c r="I196" s="12"/>
      <c r="J196" s="359" t="str">
        <f>'Senior H'!B147</f>
        <v>Thomas Lavoie</v>
      </c>
      <c r="K196" s="275">
        <f>'Senior H'!H147</f>
        <v>3</v>
      </c>
      <c r="L196" s="12"/>
      <c r="M196" s="359" t="str">
        <f>'Senior H'!B184</f>
        <v>Maxime Chamberland</v>
      </c>
      <c r="N196" s="275">
        <f>'Senior H'!H184</f>
        <v>3</v>
      </c>
      <c r="O196" s="12"/>
      <c r="P196" s="359" t="str">
        <f>'Senior H'!B212</f>
        <v>Miguel Jean</v>
      </c>
      <c r="Q196" s="41" t="str">
        <f>'Senior H'!H212</f>
        <v/>
      </c>
      <c r="R196" s="141"/>
      <c r="T196" s="353" t="str">
        <f>'Déconte ATHL'!B156</f>
        <v>Rouville Surf</v>
      </c>
      <c r="U196" s="356"/>
      <c r="V196" s="53" t="str">
        <f>'Déconte ATHL'!C156</f>
        <v>Miguel Jean</v>
      </c>
      <c r="W196" s="306">
        <f>'Déconte ATHL'!BH156</f>
        <v>64</v>
      </c>
      <c r="X196" s="378">
        <f>'Déconte ATHL'!BI156</f>
        <v>3</v>
      </c>
    </row>
    <row r="197" spans="1:24" x14ac:dyDescent="0.25">
      <c r="A197" s="153" t="str">
        <f>'Senior H'!B47</f>
        <v>François Houle</v>
      </c>
      <c r="B197" s="275">
        <f>'Senior H'!H47</f>
        <v>4</v>
      </c>
      <c r="C197" s="12"/>
      <c r="D197" s="359" t="str">
        <f>'Senior H'!B79</f>
        <v>Thomas Lavoie</v>
      </c>
      <c r="E197" s="275">
        <f>'Senior H'!H79</f>
        <v>4</v>
      </c>
      <c r="F197" s="12"/>
      <c r="G197" s="359" t="str">
        <f>'Senior H'!B121</f>
        <v>Olivier Breton</v>
      </c>
      <c r="H197" s="275">
        <f>'Senior H'!H121</f>
        <v>4</v>
      </c>
      <c r="I197" s="12"/>
      <c r="J197" s="359" t="str">
        <f>'Senior H'!B153</f>
        <v>Kamil Romdhani</v>
      </c>
      <c r="K197" s="275">
        <f>'Senior H'!H153</f>
        <v>4</v>
      </c>
      <c r="L197" s="12"/>
      <c r="M197" s="359" t="str">
        <f>'Senior H'!B191</f>
        <v>David Comeau</v>
      </c>
      <c r="N197" s="275">
        <f>'Senior H'!H191</f>
        <v>4</v>
      </c>
      <c r="O197" s="12"/>
      <c r="P197" s="359" t="str">
        <f>'Senior H'!B213</f>
        <v>Dimitri Jean</v>
      </c>
      <c r="Q197" s="41" t="str">
        <f>'Senior H'!H213</f>
        <v/>
      </c>
      <c r="R197" s="141"/>
      <c r="T197" s="353" t="str">
        <f>'Déconte ATHL'!B158</f>
        <v>Rouville Surf</v>
      </c>
      <c r="U197" s="356"/>
      <c r="V197" s="53" t="str">
        <f>'Déconte ATHL'!C158</f>
        <v>Kevin Bustamante-Cortés</v>
      </c>
      <c r="W197" s="306">
        <f>'Déconte ATHL'!BH158</f>
        <v>60</v>
      </c>
      <c r="X197" s="381">
        <f>'Déconte ATHL'!BI158</f>
        <v>4</v>
      </c>
    </row>
    <row r="198" spans="1:24" x14ac:dyDescent="0.25">
      <c r="A198" s="153" t="str">
        <f>'Senior H'!B41</f>
        <v>Thomas Willame</v>
      </c>
      <c r="B198" s="275">
        <f>'Senior H'!H41</f>
        <v>5</v>
      </c>
      <c r="C198" s="12"/>
      <c r="D198" s="359" t="str">
        <f>'Senior H'!B75</f>
        <v>Thomas Willame</v>
      </c>
      <c r="E198" s="275">
        <f>'Senior H'!H75</f>
        <v>5</v>
      </c>
      <c r="F198" s="12"/>
      <c r="G198" s="359" t="str">
        <f>'Senior H'!B109</f>
        <v>Thomas Willame</v>
      </c>
      <c r="H198" s="275">
        <f>'Senior H'!H109</f>
        <v>5</v>
      </c>
      <c r="I198" s="12"/>
      <c r="J198" s="359" t="str">
        <f>'Senior H'!B144</f>
        <v>Miguel Jean</v>
      </c>
      <c r="K198" s="275">
        <f>'Senior H'!H144</f>
        <v>5</v>
      </c>
      <c r="L198" s="12"/>
      <c r="M198" s="359" t="str">
        <f>'Senior H'!B187</f>
        <v>Kamil Romdhani</v>
      </c>
      <c r="N198" s="275">
        <f>'Senior H'!H187</f>
        <v>5</v>
      </c>
      <c r="O198" s="12"/>
      <c r="P198" s="359" t="str">
        <f>'Senior H'!B214</f>
        <v>Kevin Bustamante-Cortés</v>
      </c>
      <c r="Q198" s="41" t="str">
        <f>'Senior H'!H214</f>
        <v/>
      </c>
      <c r="R198" s="141"/>
      <c r="T198" s="353" t="str">
        <f>'Déconte ATHL'!B165</f>
        <v>CSRN</v>
      </c>
      <c r="U198" s="356"/>
      <c r="V198" s="53" t="str">
        <f>'Déconte ATHL'!C165</f>
        <v>Kamil Romdhani</v>
      </c>
      <c r="W198" s="306">
        <f>'Déconte ATHL'!BH165</f>
        <v>60</v>
      </c>
      <c r="X198" s="279">
        <f>'Déconte ATHL'!BI165</f>
        <v>4</v>
      </c>
    </row>
    <row r="199" spans="1:24" x14ac:dyDescent="0.25">
      <c r="A199" s="153" t="str">
        <f>'Senior H'!B43</f>
        <v>Dimitri Jean</v>
      </c>
      <c r="B199" s="275">
        <f>'Senior H'!H43</f>
        <v>6</v>
      </c>
      <c r="C199" s="12"/>
      <c r="D199" s="359" t="str">
        <f>'Senior H'!B73</f>
        <v>Charles GIrouard</v>
      </c>
      <c r="E199" s="275">
        <f>'Senior H'!H73</f>
        <v>6</v>
      </c>
      <c r="F199" s="12"/>
      <c r="G199" s="359" t="str">
        <f>'Senior H'!B119</f>
        <v>Kamil Romdhani</v>
      </c>
      <c r="H199" s="275">
        <f>'Senior H'!H119</f>
        <v>6</v>
      </c>
      <c r="I199" s="12"/>
      <c r="J199" s="359" t="str">
        <f>'Senior H'!B141</f>
        <v>Charles GIrouard</v>
      </c>
      <c r="K199" s="275">
        <f>'Senior H'!H141</f>
        <v>6</v>
      </c>
      <c r="L199" s="12"/>
      <c r="M199" s="359" t="str">
        <f>'Senior H'!B183</f>
        <v>François Houle</v>
      </c>
      <c r="N199" s="275">
        <f>'Senior H'!H183</f>
        <v>6</v>
      </c>
      <c r="O199" s="12"/>
      <c r="P199" s="359" t="str">
        <f>'Senior H'!B215</f>
        <v>Thomas Lavoie</v>
      </c>
      <c r="Q199" s="41" t="str">
        <f>'Senior H'!H215</f>
        <v/>
      </c>
      <c r="R199" s="141"/>
      <c r="T199" s="353" t="str">
        <f>'Déconte ATHL'!B155</f>
        <v>SSSL</v>
      </c>
      <c r="U199" s="356"/>
      <c r="V199" s="53" t="str">
        <f>'Déconte ATHL'!C155</f>
        <v>Thomas Willame</v>
      </c>
      <c r="W199" s="306">
        <f>'Déconte ATHL'!BH155</f>
        <v>57</v>
      </c>
      <c r="X199" s="381">
        <f>'Déconte ATHL'!BI155</f>
        <v>6</v>
      </c>
    </row>
    <row r="200" spans="1:24" x14ac:dyDescent="0.25">
      <c r="A200" s="153" t="str">
        <f>'Senior H'!B55</f>
        <v>David Comeau</v>
      </c>
      <c r="B200" s="275">
        <f>'Senior H'!H55</f>
        <v>7</v>
      </c>
      <c r="C200" s="12"/>
      <c r="D200" s="359" t="str">
        <f>'Senior H'!B85</f>
        <v>Kamil Romdhani</v>
      </c>
      <c r="E200" s="275">
        <f>'Senior H'!H85</f>
        <v>7</v>
      </c>
      <c r="F200" s="12"/>
      <c r="G200" s="359" t="str">
        <f>'Senior H'!B116</f>
        <v>Maxime Chamberland</v>
      </c>
      <c r="H200" s="275">
        <f>'Senior H'!H116</f>
        <v>7</v>
      </c>
      <c r="I200" s="12"/>
      <c r="J200" s="359" t="str">
        <f>'Senior H'!B145</f>
        <v>Dimitri Jean</v>
      </c>
      <c r="K200" s="275">
        <f>'Senior H'!H145</f>
        <v>7</v>
      </c>
      <c r="L200" s="12"/>
      <c r="M200" s="359" t="str">
        <f>'Senior H'!B177</f>
        <v>Thomas Willame</v>
      </c>
      <c r="N200" s="275">
        <f>'Senior H'!H177</f>
        <v>7</v>
      </c>
      <c r="O200" s="12"/>
      <c r="P200" s="359" t="str">
        <f>'Senior H'!B216</f>
        <v>Samuel Lévesque</v>
      </c>
      <c r="Q200" s="41" t="str">
        <f>'Senior H'!H216</f>
        <v/>
      </c>
      <c r="R200" s="141"/>
      <c r="T200" s="353" t="str">
        <f>'Déconte ATHL'!B161</f>
        <v>30deux</v>
      </c>
      <c r="U200" s="356"/>
      <c r="V200" s="53" t="str">
        <f>'Déconte ATHL'!C161</f>
        <v>François Houle</v>
      </c>
      <c r="W200" s="306">
        <f>'Déconte ATHL'!BH161</f>
        <v>54</v>
      </c>
      <c r="X200" s="381">
        <f>'Déconte ATHL'!BI161</f>
        <v>7</v>
      </c>
    </row>
    <row r="201" spans="1:24" x14ac:dyDescent="0.25">
      <c r="A201" s="153" t="str">
        <f>'Senior H'!B51</f>
        <v>Kamil Romdhani</v>
      </c>
      <c r="B201" s="275">
        <f>'Senior H'!H51</f>
        <v>8</v>
      </c>
      <c r="C201" s="12"/>
      <c r="D201" s="359" t="str">
        <f>'Senior H'!B81</f>
        <v>François Houle</v>
      </c>
      <c r="E201" s="275">
        <f>'Senior H'!H81</f>
        <v>8</v>
      </c>
      <c r="F201" s="12"/>
      <c r="G201" s="359" t="str">
        <f>'Senior H'!B115</f>
        <v>François Houle</v>
      </c>
      <c r="H201" s="275">
        <f>'Senior H'!H115</f>
        <v>8</v>
      </c>
      <c r="I201" s="12"/>
      <c r="J201" s="359" t="str">
        <f>'Senior H'!B151</f>
        <v>Marco Patriarco</v>
      </c>
      <c r="K201" s="275">
        <f>'Senior H'!H151</f>
        <v>8</v>
      </c>
      <c r="L201" s="12"/>
      <c r="M201" s="359" t="str">
        <f>'Senior H'!B186</f>
        <v>Ismaël Chakir</v>
      </c>
      <c r="N201" s="275">
        <f>'Senior H'!H186</f>
        <v>8</v>
      </c>
      <c r="O201" s="12"/>
      <c r="P201" s="359" t="str">
        <f>'Senior H'!B217</f>
        <v>François Houle</v>
      </c>
      <c r="Q201" s="41" t="str">
        <f>'Senior H'!H217</f>
        <v/>
      </c>
      <c r="R201" s="141"/>
      <c r="T201" s="353" t="str">
        <f>'Déconte ATHL'!B153</f>
        <v>Dam'eauclès</v>
      </c>
      <c r="U201" s="356"/>
      <c r="V201" s="53" t="str">
        <f>'Déconte ATHL'!C153</f>
        <v>Charles GIrouard</v>
      </c>
      <c r="W201" s="306">
        <f>'Déconte ATHL'!BH153</f>
        <v>53</v>
      </c>
      <c r="X201" s="279">
        <f>'Déconte ATHL'!BI153</f>
        <v>8</v>
      </c>
    </row>
    <row r="202" spans="1:24" x14ac:dyDescent="0.25">
      <c r="A202" s="153" t="str">
        <f>'Senior H'!B39</f>
        <v>Charles GIrouard</v>
      </c>
      <c r="B202" s="275">
        <f>'Senior H'!H39</f>
        <v>9</v>
      </c>
      <c r="C202" s="12"/>
      <c r="D202" s="359" t="str">
        <f>'Senior H'!B82</f>
        <v>Maxime Chamberland</v>
      </c>
      <c r="E202" s="275">
        <f>'Senior H'!H82</f>
        <v>9</v>
      </c>
      <c r="F202" s="12"/>
      <c r="G202" s="359" t="str">
        <f>'Senior H'!B118</f>
        <v>Ismaël Chakir</v>
      </c>
      <c r="H202" s="275">
        <f>'Senior H'!H118</f>
        <v>9</v>
      </c>
      <c r="I202" s="12"/>
      <c r="J202" s="359" t="str">
        <f>'Senior H'!B149</f>
        <v>François Houle</v>
      </c>
      <c r="K202" s="275">
        <f>'Senior H'!H149</f>
        <v>9</v>
      </c>
      <c r="L202" s="12"/>
      <c r="M202" s="359" t="str">
        <f>'Senior H'!B178</f>
        <v>Miguel Jean</v>
      </c>
      <c r="N202" s="275">
        <f>'Senior H'!H178</f>
        <v>9</v>
      </c>
      <c r="O202" s="12"/>
      <c r="P202" s="359" t="str">
        <f>'Senior H'!B218</f>
        <v>Maxime Chamberland</v>
      </c>
      <c r="Q202" s="41" t="str">
        <f>'Senior H'!H218</f>
        <v/>
      </c>
      <c r="R202" s="141"/>
      <c r="T202" s="353" t="str">
        <f>'Déconte ATHL'!B167</f>
        <v>Gatineau</v>
      </c>
      <c r="U202" s="356"/>
      <c r="V202" s="53" t="str">
        <f>'Déconte ATHL'!C167</f>
        <v>Olivier Breton</v>
      </c>
      <c r="W202" s="306">
        <f>'Déconte ATHL'!BH167</f>
        <v>49</v>
      </c>
      <c r="X202" s="364">
        <f>'Déconte ATHL'!BI167</f>
        <v>9</v>
      </c>
    </row>
    <row r="203" spans="1:24" x14ac:dyDescent="0.25">
      <c r="A203" s="153" t="str">
        <f>'Senior H'!B53</f>
        <v>Olivier Breton</v>
      </c>
      <c r="B203" s="275">
        <f>'Senior H'!H53</f>
        <v>10</v>
      </c>
      <c r="C203" s="12"/>
      <c r="D203" s="359" t="str">
        <f>'Senior H'!B89</f>
        <v>David Comeau</v>
      </c>
      <c r="E203" s="275">
        <f>'Senior H'!H89</f>
        <v>10</v>
      </c>
      <c r="F203" s="12"/>
      <c r="G203" s="359" t="str">
        <f>'Senior H'!B110</f>
        <v>Miguel Jean</v>
      </c>
      <c r="H203" s="275">
        <f>'Senior H'!H110</f>
        <v>10</v>
      </c>
      <c r="I203" s="12"/>
      <c r="J203" s="359" t="str">
        <f>'Senior H'!B143</f>
        <v>Thomas Willame</v>
      </c>
      <c r="K203" s="275">
        <f>'Senior H'!H143</f>
        <v>10</v>
      </c>
      <c r="L203" s="12"/>
      <c r="M203" s="359" t="str">
        <f>'Senior H'!B189</f>
        <v>Olivier Breton</v>
      </c>
      <c r="N203" s="275">
        <f>'Senior H'!H189</f>
        <v>10</v>
      </c>
      <c r="O203" s="12"/>
      <c r="P203" s="359" t="str">
        <f>'Senior H'!B219</f>
        <v>Marco Patriarco</v>
      </c>
      <c r="Q203" s="41" t="str">
        <f>'Senior H'!H219</f>
        <v/>
      </c>
      <c r="R203" s="141"/>
      <c r="T203" s="353" t="str">
        <f>'Déconte ATHL'!B169</f>
        <v>Narval</v>
      </c>
      <c r="U203" s="356"/>
      <c r="V203" s="53" t="str">
        <f>'Déconte ATHL'!C169</f>
        <v>David Comeau</v>
      </c>
      <c r="W203" s="306">
        <f>'Déconte ATHL'!BH169</f>
        <v>40</v>
      </c>
      <c r="X203" s="279">
        <f>'Déconte ATHL'!BI169</f>
        <v>10</v>
      </c>
    </row>
    <row r="204" spans="1:24" x14ac:dyDescent="0.25">
      <c r="A204" s="153" t="str">
        <f>'Senior H'!B40</f>
        <v>Félix Labelle</v>
      </c>
      <c r="B204" s="275">
        <f>'Senior H'!H40</f>
        <v>11</v>
      </c>
      <c r="C204" s="12"/>
      <c r="D204" s="359" t="str">
        <f>'Senior H'!B88</f>
        <v>Alex Tremblay</v>
      </c>
      <c r="E204" s="275">
        <f>'Senior H'!H88</f>
        <v>11</v>
      </c>
      <c r="F204" s="12"/>
      <c r="G204" s="359" t="str">
        <f>'Senior H'!B111</f>
        <v>Dimitri Jean</v>
      </c>
      <c r="H204" s="275">
        <f>'Senior H'!H111</f>
        <v>11</v>
      </c>
      <c r="I204" s="12"/>
      <c r="J204" s="359" t="str">
        <f>'Senior H'!B152</f>
        <v>Ismaël Chakir</v>
      </c>
      <c r="K204" s="275">
        <f>'Senior H'!H152</f>
        <v>11</v>
      </c>
      <c r="L204" s="12"/>
      <c r="M204" s="359" t="str">
        <f>'Senior H'!B179</f>
        <v>Dimitri Jean</v>
      </c>
      <c r="N204" s="275">
        <f>'Senior H'!H179</f>
        <v>11</v>
      </c>
      <c r="O204" s="12"/>
      <c r="P204" s="359" t="str">
        <f>'Senior H'!B220</f>
        <v>Ismaël Chakir</v>
      </c>
      <c r="Q204" s="41" t="str">
        <f>'Senior H'!H220</f>
        <v/>
      </c>
      <c r="R204" s="141"/>
      <c r="T204" s="353" t="str">
        <f>'Déconte ATHL'!B157</f>
        <v>Rouville Surf</v>
      </c>
      <c r="U204" s="356"/>
      <c r="V204" s="53" t="str">
        <f>'Déconte ATHL'!C157</f>
        <v>Dimitri Jean</v>
      </c>
      <c r="W204" s="306">
        <f>'Déconte ATHL'!BH157</f>
        <v>35</v>
      </c>
      <c r="X204" s="279">
        <f>'Déconte ATHL'!BI157</f>
        <v>11</v>
      </c>
    </row>
    <row r="205" spans="1:24" x14ac:dyDescent="0.25">
      <c r="A205" s="153" t="str">
        <f>'Senior H'!B46</f>
        <v>Samuel Lévesque</v>
      </c>
      <c r="B205" s="275">
        <f>'Senior H'!H46</f>
        <v>12</v>
      </c>
      <c r="C205" s="12"/>
      <c r="D205" s="359" t="str">
        <f>'Senior H'!B80</f>
        <v>Samuel Lévesque</v>
      </c>
      <c r="E205" s="275">
        <f>'Senior H'!H80</f>
        <v>12</v>
      </c>
      <c r="F205" s="12"/>
      <c r="G205" s="359" t="str">
        <f>'Senior H'!B123</f>
        <v>David Comeau</v>
      </c>
      <c r="H205" s="275">
        <f>'Senior H'!H123</f>
        <v>12</v>
      </c>
      <c r="I205" s="12"/>
      <c r="J205" s="359" t="str">
        <f>'Senior H'!B155</f>
        <v>Olivier Breton</v>
      </c>
      <c r="K205" s="275">
        <f>'Senior H'!H155</f>
        <v>12</v>
      </c>
      <c r="L205" s="12"/>
      <c r="M205" s="359" t="str">
        <f>'Senior H'!B176</f>
        <v>Félix Labelle</v>
      </c>
      <c r="N205" s="275">
        <f>'Senior H'!H176</f>
        <v>12</v>
      </c>
      <c r="O205" s="12"/>
      <c r="P205" s="359" t="str">
        <f>'Senior H'!B221</f>
        <v>Kamil Romdhani</v>
      </c>
      <c r="Q205" s="41" t="str">
        <f>'Senior H'!H221</f>
        <v/>
      </c>
      <c r="R205" s="141"/>
      <c r="T205" s="353" t="str">
        <f>'Déconte ATHL'!B164</f>
        <v>CSRN</v>
      </c>
      <c r="U205" s="356"/>
      <c r="V205" s="53" t="str">
        <f>'Déconte ATHL'!C164</f>
        <v>Ismaël Chakir</v>
      </c>
      <c r="W205" s="306">
        <f>'Déconte ATHL'!BH164</f>
        <v>32</v>
      </c>
      <c r="X205" s="279">
        <f>'Déconte ATHL'!BI164</f>
        <v>12</v>
      </c>
    </row>
    <row r="206" spans="1:24" x14ac:dyDescent="0.25">
      <c r="A206" s="153" t="str">
        <f>'Senior H'!B50</f>
        <v>Ismaël Chakir</v>
      </c>
      <c r="B206" s="275">
        <f>'Senior H'!H50</f>
        <v>13</v>
      </c>
      <c r="C206" s="12"/>
      <c r="D206" s="359" t="str">
        <f>'Senior H'!B84</f>
        <v>Ismaël Chakir</v>
      </c>
      <c r="E206" s="275">
        <f>'Senior H'!H84</f>
        <v>13</v>
      </c>
      <c r="F206" s="12"/>
      <c r="G206" s="359" t="str">
        <f>'Senior H'!B108</f>
        <v>Félix Labelle</v>
      </c>
      <c r="H206" s="275">
        <f>'Senior H'!H108</f>
        <v>13</v>
      </c>
      <c r="I206" s="12"/>
      <c r="J206" s="359" t="str">
        <f>'Senior H'!B156</f>
        <v>Alex Tremblay</v>
      </c>
      <c r="K206" s="275">
        <f>'Senior H'!H156</f>
        <v>13</v>
      </c>
      <c r="L206" s="12"/>
      <c r="M206" s="359" t="str">
        <f>'Senior H'!B182</f>
        <v>Samuel Lévesque</v>
      </c>
      <c r="N206" s="275">
        <f>'Senior H'!H182</f>
        <v>13</v>
      </c>
      <c r="O206" s="12"/>
      <c r="P206" s="359" t="str">
        <f>'Senior H'!B222</f>
        <v>William Laurence</v>
      </c>
      <c r="Q206" s="41" t="str">
        <f>'Senior H'!H222</f>
        <v/>
      </c>
      <c r="R206" s="141"/>
      <c r="T206" s="353" t="str">
        <f>'Déconte ATHL'!B163</f>
        <v>30deux</v>
      </c>
      <c r="U206" s="356"/>
      <c r="V206" s="53" t="str">
        <f>'Déconte ATHL'!C163</f>
        <v>Marco Patriarco</v>
      </c>
      <c r="W206" s="306">
        <f>'Déconte ATHL'!BH163</f>
        <v>28</v>
      </c>
      <c r="X206" s="279">
        <f>'Déconte ATHL'!BI163</f>
        <v>13</v>
      </c>
    </row>
    <row r="207" spans="1:24" x14ac:dyDescent="0.25">
      <c r="A207" s="153" t="str">
        <f>'Senior H'!B54</f>
        <v>Alex Tremblay</v>
      </c>
      <c r="B207" s="275">
        <f>'Senior H'!H54</f>
        <v>14</v>
      </c>
      <c r="C207" s="12"/>
      <c r="D207" s="359" t="str">
        <f>'Senior H'!B86</f>
        <v>William Laurence</v>
      </c>
      <c r="E207" s="275">
        <f>'Senior H'!H86</f>
        <v>14</v>
      </c>
      <c r="F207" s="12"/>
      <c r="G207" s="359" t="str">
        <f>'Senior H'!B107</f>
        <v>Charles GIrouard</v>
      </c>
      <c r="H207" s="275">
        <f>'Senior H'!H107</f>
        <v>14</v>
      </c>
      <c r="I207" s="12"/>
      <c r="J207" s="359" t="str">
        <f>'Senior H'!B157</f>
        <v>David Comeau</v>
      </c>
      <c r="K207" s="275">
        <f>'Senior H'!H157</f>
        <v>14</v>
      </c>
      <c r="L207" s="12"/>
      <c r="M207" s="359" t="str">
        <f>'Senior H'!B188</f>
        <v>William Laurence</v>
      </c>
      <c r="N207" s="275">
        <f>'Senior H'!H188</f>
        <v>14</v>
      </c>
      <c r="O207" s="12"/>
      <c r="P207" s="359" t="str">
        <f>'Senior H'!B223</f>
        <v>Olivier Breton</v>
      </c>
      <c r="Q207" s="41" t="str">
        <f>'Senior H'!H223</f>
        <v/>
      </c>
      <c r="R207" s="141"/>
      <c r="T207" s="353" t="str">
        <f>'Déconte ATHL'!B154</f>
        <v>SSSL</v>
      </c>
      <c r="U207" s="356"/>
      <c r="V207" s="53" t="str">
        <f>'Déconte ATHL'!C154</f>
        <v>Félix Labelle</v>
      </c>
      <c r="W207" s="306">
        <f>'Déconte ATHL'!BH154</f>
        <v>17</v>
      </c>
      <c r="X207" s="279">
        <f>'Déconte ATHL'!BI154</f>
        <v>14</v>
      </c>
    </row>
    <row r="208" spans="1:24" x14ac:dyDescent="0.25">
      <c r="A208" s="153" t="str">
        <f>'Senior H'!B52</f>
        <v>William Laurence</v>
      </c>
      <c r="B208" s="275">
        <f>'Senior H'!H52</f>
        <v>15</v>
      </c>
      <c r="C208" s="12"/>
      <c r="D208" s="359">
        <f>'Senior H'!B94</f>
        <v>0</v>
      </c>
      <c r="E208" s="275" t="str">
        <f>'Senior H'!H94</f>
        <v/>
      </c>
      <c r="F208" s="12"/>
      <c r="G208" s="359" t="str">
        <f>'Senior H'!B122</f>
        <v>Alex Tremblay</v>
      </c>
      <c r="H208" s="275">
        <f>'Senior H'!H122</f>
        <v>15</v>
      </c>
      <c r="I208" s="12"/>
      <c r="J208" s="359" t="str">
        <f>'Senior H'!B142</f>
        <v>Félix Labelle</v>
      </c>
      <c r="K208" s="275">
        <f>'Senior H'!H142</f>
        <v>15</v>
      </c>
      <c r="L208" s="12"/>
      <c r="M208" s="359">
        <f>'Senior H'!B196</f>
        <v>0</v>
      </c>
      <c r="N208" s="275" t="str">
        <f>'Senior H'!H196</f>
        <v/>
      </c>
      <c r="O208" s="12"/>
      <c r="P208" s="359" t="str">
        <f>'Senior H'!B224</f>
        <v>Alex Tremblay</v>
      </c>
      <c r="Q208" s="41" t="str">
        <f>'Senior H'!H224</f>
        <v/>
      </c>
      <c r="R208" s="141"/>
      <c r="T208" s="353" t="str">
        <f>'Déconte ATHL'!B160</f>
        <v>30deux</v>
      </c>
      <c r="U208" s="356"/>
      <c r="V208" s="53" t="str">
        <f>'Déconte ATHL'!C160</f>
        <v>Samuel Lévesque</v>
      </c>
      <c r="W208" s="306">
        <f>'Déconte ATHL'!BH160</f>
        <v>16</v>
      </c>
      <c r="X208" s="279">
        <f>'Déconte ATHL'!BI160</f>
        <v>15</v>
      </c>
    </row>
    <row r="209" spans="1:24" x14ac:dyDescent="0.25">
      <c r="A209" s="153">
        <f>'Senior H'!B60</f>
        <v>0</v>
      </c>
      <c r="B209" s="275" t="str">
        <f>'Senior H'!H60</f>
        <v/>
      </c>
      <c r="C209" s="12"/>
      <c r="D209" s="359">
        <f>'Senior H'!B95</f>
        <v>0</v>
      </c>
      <c r="E209" s="275" t="str">
        <f>'Senior H'!H95</f>
        <v/>
      </c>
      <c r="F209" s="12"/>
      <c r="G209" s="359" t="str">
        <f>'Senior H'!B114</f>
        <v>Samuel Lévesque</v>
      </c>
      <c r="H209" s="275">
        <f>'Senior H'!H114</f>
        <v>16</v>
      </c>
      <c r="I209" s="12"/>
      <c r="J209" s="359" t="str">
        <f>'Senior H'!B148</f>
        <v>Samuel Lévesque</v>
      </c>
      <c r="K209" s="275">
        <f>'Senior H'!H148</f>
        <v>16</v>
      </c>
      <c r="L209" s="12"/>
      <c r="M209" s="359">
        <f>'Senior H'!B197</f>
        <v>0</v>
      </c>
      <c r="N209" s="275" t="str">
        <f>'Senior H'!H197</f>
        <v/>
      </c>
      <c r="O209" s="12"/>
      <c r="P209" s="359" t="str">
        <f>'Senior H'!B225</f>
        <v>David Comeau</v>
      </c>
      <c r="Q209" s="41" t="str">
        <f>'Senior H'!H225</f>
        <v/>
      </c>
      <c r="R209" s="141"/>
      <c r="T209" s="353" t="str">
        <f>'Déconte ATHL'!B168</f>
        <v>Narval</v>
      </c>
      <c r="U209" s="356"/>
      <c r="V209" s="53" t="str">
        <f>'Déconte ATHL'!C168</f>
        <v>Alex Tremblay</v>
      </c>
      <c r="W209" s="306">
        <f>'Déconte ATHL'!BH168</f>
        <v>15</v>
      </c>
      <c r="X209" s="279">
        <f>'Déconte ATHL'!BI168</f>
        <v>16</v>
      </c>
    </row>
    <row r="210" spans="1:24" x14ac:dyDescent="0.25">
      <c r="A210" s="153">
        <f>'Senior H'!B61</f>
        <v>0</v>
      </c>
      <c r="B210" s="275" t="str">
        <f>'Senior H'!H61</f>
        <v/>
      </c>
      <c r="C210" s="12"/>
      <c r="D210" s="359">
        <f>'Senior H'!B96</f>
        <v>0</v>
      </c>
      <c r="E210" s="275" t="str">
        <f>'Senior H'!H96</f>
        <v/>
      </c>
      <c r="F210" s="12"/>
      <c r="G210" s="359" t="str">
        <f>'Senior H'!B120</f>
        <v>William Laurence</v>
      </c>
      <c r="H210" s="275">
        <f>'Senior H'!H120</f>
        <v>17</v>
      </c>
      <c r="I210" s="12"/>
      <c r="J210" s="359" t="str">
        <f>'Senior H'!B154</f>
        <v>William Laurence</v>
      </c>
      <c r="K210" s="275">
        <f>'Senior H'!H154</f>
        <v>17</v>
      </c>
      <c r="L210" s="12"/>
      <c r="M210" s="359">
        <f>'Senior H'!B198</f>
        <v>0</v>
      </c>
      <c r="N210" s="275" t="str">
        <f>'Senior H'!H198</f>
        <v/>
      </c>
      <c r="O210" s="12"/>
      <c r="P210" s="359" t="str">
        <f>'Senior H'!B209</f>
        <v>Charles GIrouard</v>
      </c>
      <c r="Q210" s="41" t="str">
        <f>'Senior H'!H209</f>
        <v/>
      </c>
      <c r="R210" s="141"/>
      <c r="T210" s="353" t="str">
        <f>'Déconte ATHL'!B166</f>
        <v>CSRN</v>
      </c>
      <c r="U210" s="356"/>
      <c r="V210" s="53" t="str">
        <f>'Déconte ATHL'!C166</f>
        <v>William Laurence</v>
      </c>
      <c r="W210" s="306">
        <f>'Déconte ATHL'!BH166</f>
        <v>8</v>
      </c>
      <c r="X210" s="279">
        <f>'Déconte ATHL'!BI166</f>
        <v>17</v>
      </c>
    </row>
    <row r="211" spans="1:24" x14ac:dyDescent="0.25">
      <c r="A211" s="153">
        <f>'Senior H'!B62</f>
        <v>0</v>
      </c>
      <c r="B211" s="275" t="str">
        <f>'Senior H'!H62</f>
        <v/>
      </c>
      <c r="C211" s="12"/>
      <c r="D211" s="359">
        <f>'Senior H'!B97</f>
        <v>0</v>
      </c>
      <c r="E211" s="275" t="str">
        <f>'Senior H'!H97</f>
        <v/>
      </c>
      <c r="F211" s="12"/>
      <c r="G211" s="359">
        <f>'Senior H'!B128</f>
        <v>0</v>
      </c>
      <c r="H211" s="275" t="str">
        <f>'Senior H'!H128</f>
        <v/>
      </c>
      <c r="I211" s="12"/>
      <c r="J211" s="359">
        <f>'Senior H'!B162</f>
        <v>0</v>
      </c>
      <c r="K211" s="275" t="str">
        <f>'Senior H'!H162</f>
        <v/>
      </c>
      <c r="L211" s="12"/>
      <c r="M211" s="359">
        <f>'Senior H'!B199</f>
        <v>0</v>
      </c>
      <c r="N211" s="275" t="str">
        <f>'Senior H'!H199</f>
        <v/>
      </c>
      <c r="O211" s="12"/>
      <c r="P211" s="359">
        <f>'Senior H'!B226</f>
        <v>0</v>
      </c>
      <c r="Q211" s="41" t="str">
        <f>'Senior H'!H226</f>
        <v/>
      </c>
      <c r="R211" s="141"/>
      <c r="T211" s="353">
        <f>'Déconte ATHL'!B170</f>
        <v>0</v>
      </c>
      <c r="U211" s="356"/>
      <c r="V211" s="53">
        <f>'Déconte ATHL'!C170</f>
        <v>0</v>
      </c>
      <c r="W211" s="306">
        <f>'Déconte ATHL'!BH170</f>
        <v>0</v>
      </c>
      <c r="X211" s="279">
        <f>'Déconte ATHL'!BI170</f>
        <v>18</v>
      </c>
    </row>
    <row r="212" spans="1:24" x14ac:dyDescent="0.25">
      <c r="A212" s="153">
        <f>'Senior H'!B63</f>
        <v>0</v>
      </c>
      <c r="B212" s="275" t="str">
        <f>'Senior H'!H63</f>
        <v/>
      </c>
      <c r="C212" s="12"/>
      <c r="D212" s="359">
        <f>'Senior H'!B98</f>
        <v>0</v>
      </c>
      <c r="E212" s="275" t="str">
        <f>'Senior H'!H98</f>
        <v/>
      </c>
      <c r="F212" s="12"/>
      <c r="G212" s="359">
        <f>'Senior H'!B129</f>
        <v>0</v>
      </c>
      <c r="H212" s="275" t="str">
        <f>'Senior H'!H129</f>
        <v/>
      </c>
      <c r="I212" s="12"/>
      <c r="J212" s="359">
        <f>'Senior H'!B163</f>
        <v>0</v>
      </c>
      <c r="K212" s="275" t="str">
        <f>'Senior H'!H163</f>
        <v/>
      </c>
      <c r="L212" s="12"/>
      <c r="M212" s="359">
        <f>'Senior H'!B200</f>
        <v>0</v>
      </c>
      <c r="N212" s="275" t="str">
        <f>'Senior H'!H200</f>
        <v/>
      </c>
      <c r="O212" s="12"/>
      <c r="P212" s="359">
        <f>'Senior H'!B227</f>
        <v>0</v>
      </c>
      <c r="Q212" s="41" t="str">
        <f>'Senior H'!H227</f>
        <v/>
      </c>
      <c r="R212" s="141"/>
      <c r="T212" s="353">
        <f>'Déconte ATHL'!B171</f>
        <v>0</v>
      </c>
      <c r="U212" s="356"/>
      <c r="V212" s="53">
        <f>'Déconte ATHL'!C171</f>
        <v>0</v>
      </c>
      <c r="W212" s="306">
        <f>'Déconte ATHL'!BH171</f>
        <v>0</v>
      </c>
      <c r="X212" s="279">
        <f>'Déconte ATHL'!BI171</f>
        <v>18</v>
      </c>
    </row>
    <row r="213" spans="1:24" x14ac:dyDescent="0.25">
      <c r="A213" s="153">
        <f>'Senior H'!B64</f>
        <v>0</v>
      </c>
      <c r="B213" s="275" t="str">
        <f>'Senior H'!H64</f>
        <v/>
      </c>
      <c r="C213" s="12"/>
      <c r="D213" s="359">
        <f>'Senior H'!B99</f>
        <v>0</v>
      </c>
      <c r="E213" s="275" t="str">
        <f>'Senior H'!H99</f>
        <v/>
      </c>
      <c r="F213" s="12"/>
      <c r="G213" s="359">
        <f>'Senior H'!B130</f>
        <v>0</v>
      </c>
      <c r="H213" s="275" t="str">
        <f>'Senior H'!H130</f>
        <v/>
      </c>
      <c r="I213" s="12"/>
      <c r="J213" s="359">
        <f>'Senior H'!B164</f>
        <v>0</v>
      </c>
      <c r="K213" s="275" t="str">
        <f>'Senior H'!H164</f>
        <v/>
      </c>
      <c r="L213" s="12"/>
      <c r="M213" s="359">
        <f>'Senior H'!B201</f>
        <v>0</v>
      </c>
      <c r="N213" s="275" t="str">
        <f>'Senior H'!H201</f>
        <v/>
      </c>
      <c r="O213" s="12"/>
      <c r="P213" s="359">
        <f>'Senior H'!B228</f>
        <v>0</v>
      </c>
      <c r="Q213" s="41" t="str">
        <f>'Senior H'!H228</f>
        <v/>
      </c>
      <c r="R213" s="141"/>
      <c r="T213" s="353">
        <f>'Déconte ATHL'!B172</f>
        <v>0</v>
      </c>
      <c r="U213" s="356"/>
      <c r="V213" s="53">
        <f>'Déconte ATHL'!C172</f>
        <v>0</v>
      </c>
      <c r="W213" s="306">
        <f>'Déconte ATHL'!BH172</f>
        <v>0</v>
      </c>
      <c r="X213" s="279">
        <f>'Déconte ATHL'!BI172</f>
        <v>18</v>
      </c>
    </row>
    <row r="214" spans="1:24" x14ac:dyDescent="0.25">
      <c r="A214" s="153">
        <f>'Senior H'!B65</f>
        <v>0</v>
      </c>
      <c r="B214" s="275" t="str">
        <f>'Senior H'!H65</f>
        <v/>
      </c>
      <c r="C214" s="12"/>
      <c r="D214" s="359">
        <f>'Senior H'!B100</f>
        <v>0</v>
      </c>
      <c r="E214" s="275" t="str">
        <f>'Senior H'!H100</f>
        <v/>
      </c>
      <c r="F214" s="12"/>
      <c r="G214" s="359">
        <f>'Senior H'!B131</f>
        <v>0</v>
      </c>
      <c r="H214" s="275" t="str">
        <f>'Senior H'!H131</f>
        <v/>
      </c>
      <c r="I214" s="12"/>
      <c r="J214" s="359">
        <f>'Senior H'!B165</f>
        <v>0</v>
      </c>
      <c r="K214" s="275" t="str">
        <f>'Senior H'!H165</f>
        <v/>
      </c>
      <c r="L214" s="12"/>
      <c r="M214" s="359">
        <f>'Senior H'!B202</f>
        <v>0</v>
      </c>
      <c r="N214" s="275" t="str">
        <f>'Senior H'!H202</f>
        <v/>
      </c>
      <c r="O214" s="12"/>
      <c r="P214" s="359">
        <f>'Senior H'!B229</f>
        <v>0</v>
      </c>
      <c r="Q214" s="41" t="str">
        <f>'Senior H'!H229</f>
        <v/>
      </c>
      <c r="R214" s="141"/>
      <c r="T214" s="353">
        <f>'Déconte ATHL'!B173</f>
        <v>0</v>
      </c>
      <c r="U214" s="356"/>
      <c r="V214" s="53">
        <f>'Déconte ATHL'!C173</f>
        <v>0</v>
      </c>
      <c r="W214" s="306">
        <f>'Déconte ATHL'!BH173</f>
        <v>0</v>
      </c>
      <c r="X214" s="279">
        <f>'Déconte ATHL'!BI173</f>
        <v>18</v>
      </c>
    </row>
    <row r="215" spans="1:24" x14ac:dyDescent="0.25">
      <c r="A215" s="153">
        <f>'Senior H'!B66</f>
        <v>0</v>
      </c>
      <c r="B215" s="275" t="str">
        <f>'Senior H'!H66</f>
        <v/>
      </c>
      <c r="C215" s="12"/>
      <c r="D215" s="359">
        <f>'Senior H'!B101</f>
        <v>0</v>
      </c>
      <c r="E215" s="275" t="str">
        <f>'Senior H'!H101</f>
        <v/>
      </c>
      <c r="F215" s="12"/>
      <c r="G215" s="359">
        <f>'Senior H'!B132</f>
        <v>0</v>
      </c>
      <c r="H215" s="275" t="str">
        <f>'Senior H'!H132</f>
        <v/>
      </c>
      <c r="I215" s="12"/>
      <c r="J215" s="359">
        <f>'Senior H'!B166</f>
        <v>0</v>
      </c>
      <c r="K215" s="275" t="str">
        <f>'Senior H'!H166</f>
        <v/>
      </c>
      <c r="L215" s="12"/>
      <c r="M215" s="359">
        <f>'Senior H'!B203</f>
        <v>0</v>
      </c>
      <c r="N215" s="275" t="str">
        <f>'Senior H'!H203</f>
        <v/>
      </c>
      <c r="O215" s="12"/>
      <c r="P215" s="359">
        <f>'Senior H'!B230</f>
        <v>0</v>
      </c>
      <c r="Q215" s="41" t="str">
        <f>'Senior H'!H230</f>
        <v/>
      </c>
      <c r="R215" s="141"/>
      <c r="T215" s="353">
        <f>'Déconte ATHL'!B174</f>
        <v>0</v>
      </c>
      <c r="U215" s="356"/>
      <c r="V215" s="53">
        <f>'Déconte ATHL'!C174</f>
        <v>0</v>
      </c>
      <c r="W215" s="306">
        <f>'Déconte ATHL'!BH174</f>
        <v>0</v>
      </c>
      <c r="X215" s="279">
        <f>'Déconte ATHL'!BI174</f>
        <v>18</v>
      </c>
    </row>
    <row r="216" spans="1:24" x14ac:dyDescent="0.25">
      <c r="A216" s="153">
        <f>'Senior H'!B67</f>
        <v>0</v>
      </c>
      <c r="B216" s="275" t="str">
        <f>'Senior H'!H67</f>
        <v/>
      </c>
      <c r="C216" s="12"/>
      <c r="D216" s="359">
        <f>'Senior H'!B102</f>
        <v>0</v>
      </c>
      <c r="E216" s="275" t="str">
        <f>'Senior H'!H102</f>
        <v/>
      </c>
      <c r="F216" s="12"/>
      <c r="G216" s="359">
        <f>'Senior H'!B133</f>
        <v>0</v>
      </c>
      <c r="H216" s="275" t="str">
        <f>'Senior H'!H133</f>
        <v/>
      </c>
      <c r="I216" s="12"/>
      <c r="J216" s="359">
        <f>'Senior H'!B167</f>
        <v>0</v>
      </c>
      <c r="K216" s="275" t="str">
        <f>'Senior H'!H167</f>
        <v/>
      </c>
      <c r="L216" s="12"/>
      <c r="M216" s="359">
        <f>'Senior H'!B204</f>
        <v>0</v>
      </c>
      <c r="N216" s="275" t="str">
        <f>'Senior H'!H204</f>
        <v/>
      </c>
      <c r="O216" s="12"/>
      <c r="P216" s="359">
        <f>'Senior H'!B231</f>
        <v>0</v>
      </c>
      <c r="Q216" s="41" t="str">
        <f>'Senior H'!H231</f>
        <v/>
      </c>
      <c r="R216" s="141"/>
      <c r="T216" s="353">
        <f>'Déconte ATHL'!B175</f>
        <v>0</v>
      </c>
      <c r="U216" s="356"/>
      <c r="V216" s="53">
        <f>'Déconte ATHL'!C175</f>
        <v>0</v>
      </c>
      <c r="W216" s="306">
        <f>'Déconte ATHL'!BH175</f>
        <v>0</v>
      </c>
      <c r="X216" s="279">
        <f>'Déconte ATHL'!BI175</f>
        <v>18</v>
      </c>
    </row>
    <row r="217" spans="1:24" x14ac:dyDescent="0.25">
      <c r="A217" s="153">
        <f>'Senior H'!B68</f>
        <v>0</v>
      </c>
      <c r="B217" s="275" t="str">
        <f>'Senior H'!H68</f>
        <v/>
      </c>
      <c r="C217" s="12"/>
      <c r="D217" s="359">
        <f>'Senior H'!B90</f>
        <v>0</v>
      </c>
      <c r="E217" s="275" t="str">
        <f>'Senior H'!H90</f>
        <v/>
      </c>
      <c r="F217" s="12"/>
      <c r="G217" s="359">
        <f>'Senior H'!B134</f>
        <v>0</v>
      </c>
      <c r="H217" s="275" t="str">
        <f>'Senior H'!H134</f>
        <v/>
      </c>
      <c r="I217" s="12"/>
      <c r="J217" s="359">
        <f>'Senior H'!B168</f>
        <v>0</v>
      </c>
      <c r="K217" s="275" t="str">
        <f>'Senior H'!H168</f>
        <v/>
      </c>
      <c r="L217" s="12"/>
      <c r="M217" s="359">
        <f>'Senior H'!B192</f>
        <v>0</v>
      </c>
      <c r="N217" s="275" t="str">
        <f>'Senior H'!H192</f>
        <v/>
      </c>
      <c r="O217" s="12"/>
      <c r="P217" s="359">
        <f>'Senior H'!B232</f>
        <v>0</v>
      </c>
      <c r="Q217" s="41" t="str">
        <f>'Senior H'!H232</f>
        <v/>
      </c>
      <c r="R217" s="141"/>
      <c r="T217" s="353">
        <f>'Déconte ATHL'!B176</f>
        <v>0</v>
      </c>
      <c r="U217" s="356"/>
      <c r="V217" s="53">
        <f>'Déconte ATHL'!C176</f>
        <v>0</v>
      </c>
      <c r="W217" s="306">
        <f>'Déconte ATHL'!BH176</f>
        <v>0</v>
      </c>
      <c r="X217" s="279">
        <f>'Déconte ATHL'!BI176</f>
        <v>18</v>
      </c>
    </row>
    <row r="218" spans="1:24" x14ac:dyDescent="0.25">
      <c r="A218" s="153">
        <f>'Senior H'!B56</f>
        <v>0</v>
      </c>
      <c r="B218" s="275" t="str">
        <f>'Senior H'!H56</f>
        <v/>
      </c>
      <c r="C218" s="12"/>
      <c r="D218" s="359">
        <f>'Senior H'!B91</f>
        <v>0</v>
      </c>
      <c r="E218" s="275" t="str">
        <f>'Senior H'!H91</f>
        <v/>
      </c>
      <c r="F218" s="12"/>
      <c r="G218" s="359">
        <f>'Senior H'!B135</f>
        <v>0</v>
      </c>
      <c r="H218" s="275" t="str">
        <f>'Senior H'!H135</f>
        <v/>
      </c>
      <c r="I218" s="12"/>
      <c r="J218" s="359">
        <f>'Senior H'!B169</f>
        <v>0</v>
      </c>
      <c r="K218" s="275" t="str">
        <f>'Senior H'!H169</f>
        <v/>
      </c>
      <c r="L218" s="12"/>
      <c r="M218" s="359">
        <f>'Senior H'!B193</f>
        <v>0</v>
      </c>
      <c r="N218" s="275" t="str">
        <f>'Senior H'!H193</f>
        <v/>
      </c>
      <c r="O218" s="12"/>
      <c r="P218" s="359">
        <f>'Senior H'!B233</f>
        <v>0</v>
      </c>
      <c r="Q218" s="41" t="str">
        <f>'Senior H'!H233</f>
        <v/>
      </c>
      <c r="R218" s="141"/>
      <c r="T218" s="353">
        <f>'Déconte ATHL'!B177</f>
        <v>0</v>
      </c>
      <c r="U218" s="356"/>
      <c r="V218" s="53">
        <f>'Déconte ATHL'!C177</f>
        <v>0</v>
      </c>
      <c r="W218" s="306">
        <f>'Déconte ATHL'!BH177</f>
        <v>0</v>
      </c>
      <c r="X218" s="279">
        <f>'Déconte ATHL'!BI177</f>
        <v>18</v>
      </c>
    </row>
    <row r="219" spans="1:24" x14ac:dyDescent="0.25">
      <c r="A219" s="153">
        <f>'Senior H'!B57</f>
        <v>0</v>
      </c>
      <c r="B219" s="275" t="str">
        <f>'Senior H'!H57</f>
        <v/>
      </c>
      <c r="C219" s="12"/>
      <c r="D219" s="359">
        <f>'Senior H'!B92</f>
        <v>0</v>
      </c>
      <c r="E219" s="275" t="str">
        <f>'Senior H'!H92</f>
        <v/>
      </c>
      <c r="F219" s="12"/>
      <c r="G219" s="359">
        <f>'Senior H'!B136</f>
        <v>0</v>
      </c>
      <c r="H219" s="275" t="str">
        <f>'Senior H'!H136</f>
        <v/>
      </c>
      <c r="I219" s="12"/>
      <c r="J219" s="359">
        <f>'Senior H'!B170</f>
        <v>0</v>
      </c>
      <c r="K219" s="275" t="str">
        <f>'Senior H'!H170</f>
        <v/>
      </c>
      <c r="L219" s="12"/>
      <c r="M219" s="359">
        <f>'Senior H'!B194</f>
        <v>0</v>
      </c>
      <c r="N219" s="275" t="str">
        <f>'Senior H'!H194</f>
        <v/>
      </c>
      <c r="O219" s="12"/>
      <c r="P219" s="359">
        <f>'Senior H'!B234</f>
        <v>0</v>
      </c>
      <c r="Q219" s="41" t="str">
        <f>'Senior H'!H234</f>
        <v/>
      </c>
      <c r="R219" s="141"/>
      <c r="T219" s="353">
        <f>'Déconte ATHL'!B178</f>
        <v>0</v>
      </c>
      <c r="U219" s="356"/>
      <c r="V219" s="53">
        <f>'Déconte ATHL'!C178</f>
        <v>0</v>
      </c>
      <c r="W219" s="306">
        <f>'Déconte ATHL'!BH178</f>
        <v>0</v>
      </c>
      <c r="X219" s="279">
        <f>'Déconte ATHL'!BI178</f>
        <v>18</v>
      </c>
    </row>
    <row r="220" spans="1:24" x14ac:dyDescent="0.25">
      <c r="A220" s="153">
        <f>'Senior H'!B58</f>
        <v>0</v>
      </c>
      <c r="B220" s="275" t="str">
        <f>'Senior H'!H58</f>
        <v/>
      </c>
      <c r="C220" s="12"/>
      <c r="D220" s="359">
        <f>'Senior H'!B93</f>
        <v>0</v>
      </c>
      <c r="E220" s="275" t="str">
        <f>'Senior H'!H93</f>
        <v/>
      </c>
      <c r="F220" s="12"/>
      <c r="G220" s="359">
        <f>'Senior H'!B126</f>
        <v>0</v>
      </c>
      <c r="H220" s="275" t="str">
        <f>'Senior H'!H126</f>
        <v/>
      </c>
      <c r="I220" s="12"/>
      <c r="J220" s="359">
        <f>'Senior H'!B160</f>
        <v>0</v>
      </c>
      <c r="K220" s="275" t="str">
        <f>'Senior H'!H160</f>
        <v/>
      </c>
      <c r="L220" s="12"/>
      <c r="M220" s="359">
        <f>'Senior H'!B195</f>
        <v>0</v>
      </c>
      <c r="N220" s="275" t="str">
        <f>'Senior H'!H195</f>
        <v/>
      </c>
      <c r="O220" s="12"/>
      <c r="P220" s="359">
        <f>'Senior H'!B235</f>
        <v>0</v>
      </c>
      <c r="Q220" s="41" t="str">
        <f>'Senior H'!H235</f>
        <v/>
      </c>
      <c r="R220" s="141"/>
      <c r="T220" s="353">
        <f>'Déconte ATHL'!B179</f>
        <v>0</v>
      </c>
      <c r="U220" s="356"/>
      <c r="V220" s="53">
        <f>'Déconte ATHL'!C179</f>
        <v>0</v>
      </c>
      <c r="W220" s="306">
        <f>'Déconte ATHL'!BH179</f>
        <v>0</v>
      </c>
      <c r="X220" s="279">
        <f>'Déconte ATHL'!BI179</f>
        <v>18</v>
      </c>
    </row>
    <row r="221" spans="1:24" x14ac:dyDescent="0.25">
      <c r="A221" s="153">
        <f>'Senior H'!B59</f>
        <v>0</v>
      </c>
      <c r="B221" s="275" t="str">
        <f>'Senior H'!H59</f>
        <v/>
      </c>
      <c r="C221" s="12"/>
      <c r="D221" s="359" t="str">
        <f>'Senior H'!B74</f>
        <v>Félix Labelle</v>
      </c>
      <c r="E221" s="275" t="str">
        <f>'Senior H'!H74</f>
        <v>DNS</v>
      </c>
      <c r="F221" s="12"/>
      <c r="G221" s="359">
        <f>'Senior H'!B127</f>
        <v>0</v>
      </c>
      <c r="H221" s="275" t="str">
        <f>'Senior H'!H127</f>
        <v/>
      </c>
      <c r="I221" s="12"/>
      <c r="J221" s="359">
        <f>'Senior H'!B161</f>
        <v>0</v>
      </c>
      <c r="K221" s="275" t="str">
        <f>'Senior H'!H161</f>
        <v/>
      </c>
      <c r="L221" s="12"/>
      <c r="M221" s="359" t="str">
        <f>'Senior H'!B185</f>
        <v>Marco Patriarco</v>
      </c>
      <c r="N221" s="275" t="str">
        <f>'Senior H'!H185</f>
        <v>DNS</v>
      </c>
      <c r="O221" s="12"/>
      <c r="P221" s="359">
        <f>'Senior H'!B236</f>
        <v>0</v>
      </c>
      <c r="Q221" s="41" t="str">
        <f>'Senior H'!H236</f>
        <v/>
      </c>
      <c r="R221" s="141"/>
      <c r="T221" s="353">
        <f>'Déconte ATHL'!B180</f>
        <v>0</v>
      </c>
      <c r="U221" s="356"/>
      <c r="V221" s="53">
        <f>'Déconte ATHL'!C180</f>
        <v>0</v>
      </c>
      <c r="W221" s="306">
        <f>'Déconte ATHL'!BH180</f>
        <v>0</v>
      </c>
      <c r="X221" s="279">
        <f>'Déconte ATHL'!BI180</f>
        <v>18</v>
      </c>
    </row>
    <row r="222" spans="1:24" x14ac:dyDescent="0.25">
      <c r="A222" s="153" t="str">
        <f>'Senior H'!B44</f>
        <v>Kevin Bustamante-Cortés</v>
      </c>
      <c r="B222" s="275" t="str">
        <f>'Senior H'!H44</f>
        <v>DNS</v>
      </c>
      <c r="C222" s="12"/>
      <c r="D222" s="359" t="str">
        <f>'Senior H'!B77</f>
        <v>Dimitri Jean</v>
      </c>
      <c r="E222" s="275" t="str">
        <f>'Senior H'!H77</f>
        <v>DNS</v>
      </c>
      <c r="F222" s="12"/>
      <c r="G222" s="359">
        <f>'Senior H'!B124</f>
        <v>0</v>
      </c>
      <c r="H222" s="275" t="str">
        <f>'Senior H'!H124</f>
        <v/>
      </c>
      <c r="I222" s="12"/>
      <c r="J222" s="359">
        <f>'Senior H'!B158</f>
        <v>0</v>
      </c>
      <c r="K222" s="275" t="str">
        <f>'Senior H'!H158</f>
        <v/>
      </c>
      <c r="L222" s="12"/>
      <c r="M222" s="359" t="str">
        <f>'Senior H'!B180</f>
        <v>Kevin Bustamante-Cortés</v>
      </c>
      <c r="N222" s="275" t="str">
        <f>'Senior H'!H180</f>
        <v>DQ</v>
      </c>
      <c r="O222" s="12"/>
      <c r="P222" s="359">
        <f>'Senior H'!B237</f>
        <v>0</v>
      </c>
      <c r="Q222" s="41" t="str">
        <f>'Senior H'!H237</f>
        <v/>
      </c>
      <c r="R222" s="141"/>
      <c r="T222" s="353">
        <f>'Déconte ATHL'!B181</f>
        <v>0</v>
      </c>
      <c r="U222" s="356"/>
      <c r="V222" s="53">
        <f>'Déconte ATHL'!C181</f>
        <v>0</v>
      </c>
      <c r="W222" s="306">
        <f>'Déconte ATHL'!BH181</f>
        <v>0</v>
      </c>
      <c r="X222" s="279">
        <f>'Déconte ATHL'!BI181</f>
        <v>18</v>
      </c>
    </row>
    <row r="223" spans="1:24" ht="15.75" thickBot="1" x14ac:dyDescent="0.3">
      <c r="A223" s="154" t="str">
        <f>'Senior H'!B49</f>
        <v>Marco Patriarco</v>
      </c>
      <c r="B223" s="234" t="str">
        <f>'Senior H'!H49</f>
        <v>DQ</v>
      </c>
      <c r="C223" s="23"/>
      <c r="D223" s="360" t="str">
        <f>'Senior H'!B83</f>
        <v>Marco Patriarco</v>
      </c>
      <c r="E223" s="234" t="str">
        <f>'Senior H'!H83</f>
        <v>DNS</v>
      </c>
      <c r="F223" s="23"/>
      <c r="G223" s="360">
        <f>'Senior H'!B125</f>
        <v>0</v>
      </c>
      <c r="H223" s="234" t="str">
        <f>'Senior H'!H125</f>
        <v/>
      </c>
      <c r="I223" s="23"/>
      <c r="J223" s="360">
        <f>'Senior H'!B159</f>
        <v>0</v>
      </c>
      <c r="K223" s="234" t="str">
        <f>'Senior H'!H159</f>
        <v/>
      </c>
      <c r="L223" s="23"/>
      <c r="M223" s="360" t="str">
        <f>'Senior H'!B190</f>
        <v>Alex Tremblay</v>
      </c>
      <c r="N223" s="234" t="str">
        <f>'Senior H'!H190</f>
        <v>DQ</v>
      </c>
      <c r="O223" s="23"/>
      <c r="P223" s="360">
        <f>'Senior H'!B238</f>
        <v>0</v>
      </c>
      <c r="Q223" s="42" t="str">
        <f>'Senior H'!H238</f>
        <v/>
      </c>
      <c r="R223" s="141"/>
      <c r="T223" s="354">
        <f>'Déconte ATHL'!B182</f>
        <v>0</v>
      </c>
      <c r="U223" s="169"/>
      <c r="V223" s="54">
        <f>'Déconte ATHL'!C182</f>
        <v>0</v>
      </c>
      <c r="W223" s="307">
        <f>'Déconte ATHL'!BH182</f>
        <v>0</v>
      </c>
      <c r="X223" s="280">
        <f>'Déconte ATHL'!BI182</f>
        <v>18</v>
      </c>
    </row>
    <row r="224" spans="1:24" ht="15.75" thickBot="1" x14ac:dyDescent="0.3"/>
    <row r="225" spans="1:11" ht="21.75" thickBot="1" x14ac:dyDescent="0.4">
      <c r="A225" s="400" t="s">
        <v>112</v>
      </c>
      <c r="B225" s="400"/>
      <c r="C225" s="400"/>
      <c r="D225" s="400"/>
      <c r="E225" s="400"/>
      <c r="F225" s="400"/>
      <c r="G225" s="400"/>
      <c r="H225" s="400"/>
      <c r="I225" s="400"/>
      <c r="J225" s="400"/>
      <c r="K225" s="400"/>
    </row>
    <row r="226" spans="1:11" ht="15.75" thickBot="1" x14ac:dyDescent="0.3">
      <c r="A226" s="401" t="s">
        <v>82</v>
      </c>
      <c r="B226" s="401"/>
      <c r="C226" s="401"/>
      <c r="D226" s="401"/>
      <c r="E226" s="401"/>
      <c r="F226" s="140"/>
      <c r="G226" s="401" t="s">
        <v>83</v>
      </c>
      <c r="H226" s="401"/>
      <c r="I226" s="401"/>
      <c r="J226" s="401"/>
      <c r="K226" s="401"/>
    </row>
    <row r="227" spans="1:11" ht="15.75" thickBot="1" x14ac:dyDescent="0.3">
      <c r="A227" s="401" t="s">
        <v>111</v>
      </c>
      <c r="B227" s="401"/>
      <c r="C227" s="401"/>
      <c r="D227" s="401"/>
      <c r="E227" s="121" t="s">
        <v>15</v>
      </c>
      <c r="F227" s="140"/>
      <c r="G227" s="401" t="s">
        <v>111</v>
      </c>
      <c r="H227" s="401"/>
      <c r="I227" s="401"/>
      <c r="J227" s="401"/>
      <c r="K227" s="121" t="s">
        <v>15</v>
      </c>
    </row>
    <row r="228" spans="1:11" x14ac:dyDescent="0.25">
      <c r="A228" s="139" t="str">
        <f>'Résultats PRÉLIMINAIRES'!B327</f>
        <v>Alexandra Ladouceur</v>
      </c>
      <c r="B228" s="137"/>
      <c r="C228" s="138" t="str">
        <f>'Résultats PRÉLIMINAIRES'!B328</f>
        <v>Camille Gaudrealt</v>
      </c>
      <c r="D228" s="137"/>
      <c r="E228" s="136">
        <f>'Résultats PRÉLIMINAIRES'!C327</f>
        <v>1</v>
      </c>
      <c r="F228" s="162"/>
      <c r="G228" s="139" t="str">
        <f>'Résultats PRÉLIMINAIRES'!F323</f>
        <v>François Houle</v>
      </c>
      <c r="H228" s="137"/>
      <c r="I228" s="138" t="str">
        <f>'Résultats PRÉLIMINAIRES'!F324</f>
        <v>Maxime Chamberland</v>
      </c>
      <c r="J228" s="137"/>
      <c r="K228" s="136">
        <f>'Résultats PRÉLIMINAIRES'!L323</f>
        <v>1</v>
      </c>
    </row>
    <row r="229" spans="1:11" x14ac:dyDescent="0.25">
      <c r="A229" s="135" t="str">
        <f>'Résultats PRÉLIMINAIRES'!B315</f>
        <v>Émilie Boulerne</v>
      </c>
      <c r="B229" s="133"/>
      <c r="C229" s="134" t="str">
        <f>'Résultats PRÉLIMINAIRES'!B316</f>
        <v>Laurence Lamarre</v>
      </c>
      <c r="D229" s="133"/>
      <c r="E229" s="132">
        <f>'Résultats PRÉLIMINAIRES'!C315</f>
        <v>2</v>
      </c>
      <c r="F229" s="162"/>
      <c r="G229" s="135" t="str">
        <f>'Résultats PRÉLIMINAIRES'!F325</f>
        <v>Ismael Chakir</v>
      </c>
      <c r="H229" s="133"/>
      <c r="I229" s="134" t="str">
        <f>'Résultats PRÉLIMINAIRES'!F326</f>
        <v>Kamil Romdhni</v>
      </c>
      <c r="J229" s="133"/>
      <c r="K229" s="132">
        <f>'Résultats PRÉLIMINAIRES'!L325</f>
        <v>2</v>
      </c>
    </row>
    <row r="230" spans="1:11" x14ac:dyDescent="0.25">
      <c r="A230" s="135" t="str">
        <f>'Résultats PRÉLIMINAIRES'!B321</f>
        <v>Marie-Hélène Paquette</v>
      </c>
      <c r="B230" s="133"/>
      <c r="C230" s="134" t="str">
        <f>'Résultats PRÉLIMINAIRES'!B322</f>
        <v>Claudine Courteau-Godmaire</v>
      </c>
      <c r="D230" s="133"/>
      <c r="E230" s="132">
        <f>'Résultats PRÉLIMINAIRES'!C321</f>
        <v>3</v>
      </c>
      <c r="F230" s="162"/>
      <c r="G230" s="135" t="str">
        <f>'Résultats PRÉLIMINAIRES'!F319</f>
        <v>Miguel Jean</v>
      </c>
      <c r="H230" s="133"/>
      <c r="I230" s="134" t="str">
        <f>'Résultats PRÉLIMINAIRES'!F320</f>
        <v>Dimitri Jean</v>
      </c>
      <c r="J230" s="133"/>
      <c r="K230" s="132">
        <f>'Résultats PRÉLIMINAIRES'!L319</f>
        <v>3</v>
      </c>
    </row>
    <row r="231" spans="1:11" x14ac:dyDescent="0.25">
      <c r="A231" s="135" t="str">
        <f>'Résultats PRÉLIMINAIRES'!B331</f>
        <v>Raphaëlle Tétreault</v>
      </c>
      <c r="B231" s="133"/>
      <c r="C231" s="134" t="str">
        <f>'Résultats PRÉLIMINAIRES'!B332</f>
        <v>Rosanne Trépanier</v>
      </c>
      <c r="D231" s="133"/>
      <c r="E231" s="132">
        <f>'Résultats PRÉLIMINAIRES'!C331</f>
        <v>4</v>
      </c>
      <c r="F231" s="162"/>
      <c r="G231" s="135" t="str">
        <f>'Résultats PRÉLIMINAIRES'!F315</f>
        <v>Charles Girouard</v>
      </c>
      <c r="H231" s="133"/>
      <c r="I231" s="134" t="str">
        <f>'Résultats PRÉLIMINAIRES'!F316</f>
        <v>Julien Turgeon</v>
      </c>
      <c r="J231" s="133"/>
      <c r="K231" s="132">
        <f>'Résultats PRÉLIMINAIRES'!L315</f>
        <v>4</v>
      </c>
    </row>
    <row r="232" spans="1:11" x14ac:dyDescent="0.25">
      <c r="A232" s="135" t="str">
        <f>'Résultats PRÉLIMINAIRES'!B325</f>
        <v>Marie-Pier Anctil</v>
      </c>
      <c r="B232" s="133"/>
      <c r="C232" s="134" t="str">
        <f>'Résultats PRÉLIMINAIRES'!B326</f>
        <v>Emmanuelle Hudon</v>
      </c>
      <c r="D232" s="133"/>
      <c r="E232" s="132">
        <f>'Résultats PRÉLIMINAIRES'!C325</f>
        <v>5</v>
      </c>
      <c r="F232" s="162"/>
      <c r="G232" s="135" t="str">
        <f>'Résultats PRÉLIMINAIRES'!F329</f>
        <v>Wiliam Laurence</v>
      </c>
      <c r="H232" s="133"/>
      <c r="I232" s="134" t="str">
        <f>'Résultats PRÉLIMINAIRES'!F330</f>
        <v>Jonathan St-Roch</v>
      </c>
      <c r="J232" s="133"/>
      <c r="K232" s="132">
        <f>'Résultats PRÉLIMINAIRES'!L329</f>
        <v>5</v>
      </c>
    </row>
    <row r="233" spans="1:11" x14ac:dyDescent="0.25">
      <c r="A233" s="135" t="str">
        <f>'Résultats PRÉLIMINAIRES'!B319</f>
        <v xml:space="preserve">Caroline Arcand </v>
      </c>
      <c r="B233" s="133"/>
      <c r="C233" s="134" t="str">
        <f>'Résultats PRÉLIMINAIRES'!B320</f>
        <v>Tamara Jacques</v>
      </c>
      <c r="D233" s="133"/>
      <c r="E233" s="132">
        <f>'Résultats PRÉLIMINAIRES'!C319</f>
        <v>6</v>
      </c>
      <c r="F233" s="162"/>
      <c r="G233" s="135" t="str">
        <f>'Résultats PRÉLIMINAIRES'!F321</f>
        <v>Thomas Lavoie</v>
      </c>
      <c r="H233" s="133"/>
      <c r="I233" s="134" t="str">
        <f>'Résultats PRÉLIMINAIRES'!F322</f>
        <v>Samuel Lévesque</v>
      </c>
      <c r="J233" s="133"/>
      <c r="K233" s="132">
        <f>'Résultats PRÉLIMINAIRES'!L321</f>
        <v>6</v>
      </c>
    </row>
    <row r="234" spans="1:11" x14ac:dyDescent="0.25">
      <c r="A234" s="135">
        <f>'Résultats PRÉLIMINAIRES'!B339</f>
        <v>0</v>
      </c>
      <c r="B234" s="133"/>
      <c r="C234" s="134">
        <f>'Résultats PRÉLIMINAIRES'!B340</f>
        <v>0</v>
      </c>
      <c r="D234" s="133"/>
      <c r="E234" s="132" t="str">
        <f>'Résultats PRÉLIMINAIRES'!C339</f>
        <v/>
      </c>
      <c r="F234" s="162"/>
      <c r="G234" s="135">
        <f>'Résultats PRÉLIMINAIRES'!F337</f>
        <v>0</v>
      </c>
      <c r="H234" s="133"/>
      <c r="I234" s="134">
        <f>'Résultats PRÉLIMINAIRES'!F338</f>
        <v>0</v>
      </c>
      <c r="J234" s="133"/>
      <c r="K234" s="132" t="str">
        <f>'Résultats PRÉLIMINAIRES'!L337</f>
        <v/>
      </c>
    </row>
    <row r="235" spans="1:11" x14ac:dyDescent="0.25">
      <c r="A235" s="179">
        <f>'Résultats PRÉLIMINAIRES'!B341</f>
        <v>0</v>
      </c>
      <c r="B235" s="133"/>
      <c r="C235" s="134">
        <f>'Résultats PRÉLIMINAIRES'!B342</f>
        <v>0</v>
      </c>
      <c r="D235" s="133"/>
      <c r="E235" s="132" t="str">
        <f>'Résultats PRÉLIMINAIRES'!C341</f>
        <v/>
      </c>
      <c r="F235" s="162"/>
      <c r="G235" s="135">
        <f>'Résultats PRÉLIMINAIRES'!F339</f>
        <v>0</v>
      </c>
      <c r="H235" s="133"/>
      <c r="I235" s="134">
        <f>'Résultats PRÉLIMINAIRES'!F340</f>
        <v>0</v>
      </c>
      <c r="J235" s="133"/>
      <c r="K235" s="132" t="str">
        <f>'Résultats PRÉLIMINAIRES'!L339</f>
        <v/>
      </c>
    </row>
    <row r="236" spans="1:11" x14ac:dyDescent="0.25">
      <c r="A236" s="135">
        <f>'Résultats PRÉLIMINAIRES'!B343</f>
        <v>0</v>
      </c>
      <c r="B236" s="133"/>
      <c r="C236" s="134">
        <f>'Résultats PRÉLIMINAIRES'!B344</f>
        <v>0</v>
      </c>
      <c r="D236" s="133"/>
      <c r="E236" s="132" t="str">
        <f>'Résultats PRÉLIMINAIRES'!C343</f>
        <v/>
      </c>
      <c r="F236" s="162"/>
      <c r="G236" s="135">
        <f>'Résultats PRÉLIMINAIRES'!F341</f>
        <v>0</v>
      </c>
      <c r="H236" s="133"/>
      <c r="I236" s="134">
        <f>'Résultats PRÉLIMINAIRES'!F342</f>
        <v>0</v>
      </c>
      <c r="J236" s="133"/>
      <c r="K236" s="132" t="str">
        <f>'Résultats PRÉLIMINAIRES'!L341</f>
        <v/>
      </c>
    </row>
    <row r="237" spans="1:11" x14ac:dyDescent="0.25">
      <c r="A237" s="380">
        <f>'Résultats PRÉLIMINAIRES'!B337</f>
        <v>0</v>
      </c>
      <c r="B237" s="133"/>
      <c r="C237" s="134">
        <f>'Résultats PRÉLIMINAIRES'!B338</f>
        <v>0</v>
      </c>
      <c r="D237" s="133"/>
      <c r="E237" s="132" t="str">
        <f>'Résultats PRÉLIMINAIRES'!C337</f>
        <v/>
      </c>
      <c r="F237" s="162"/>
      <c r="G237" s="135">
        <f>'Résultats PRÉLIMINAIRES'!F343</f>
        <v>0</v>
      </c>
      <c r="H237" s="133"/>
      <c r="I237" s="134">
        <f>'Résultats PRÉLIMINAIRES'!F344</f>
        <v>0</v>
      </c>
      <c r="J237" s="133"/>
      <c r="K237" s="132" t="str">
        <f>'Résultats PRÉLIMINAIRES'!L343</f>
        <v/>
      </c>
    </row>
    <row r="238" spans="1:11" x14ac:dyDescent="0.25">
      <c r="A238" s="135" t="str">
        <f>'Résultats PRÉLIMINAIRES'!B323</f>
        <v>Mariama Keita</v>
      </c>
      <c r="B238" s="133"/>
      <c r="C238" s="134" t="str">
        <f>'Résultats PRÉLIMINAIRES'!B324</f>
        <v>Gabrièle St-Georges</v>
      </c>
      <c r="D238" s="133"/>
      <c r="E238" s="132" t="str">
        <f>'Résultats PRÉLIMINAIRES'!C323</f>
        <v>DNF</v>
      </c>
      <c r="F238" s="162"/>
      <c r="G238" s="135">
        <f>'Résultats PRÉLIMINAIRES'!F335</f>
        <v>0</v>
      </c>
      <c r="H238" s="133"/>
      <c r="I238" s="134">
        <f>'Résultats PRÉLIMINAIRES'!F336</f>
        <v>0</v>
      </c>
      <c r="J238" s="133"/>
      <c r="K238" s="132" t="str">
        <f>'Résultats PRÉLIMINAIRES'!L335</f>
        <v/>
      </c>
    </row>
    <row r="239" spans="1:11" x14ac:dyDescent="0.25">
      <c r="A239" s="180" t="str">
        <f>'Résultats PRÉLIMINAIRES'!B329</f>
        <v>Sarah-Laurence Morin</v>
      </c>
      <c r="B239" s="133"/>
      <c r="C239" s="134" t="str">
        <f>'Résultats PRÉLIMINAIRES'!B330</f>
        <v>Noémie Desjardins</v>
      </c>
      <c r="D239" s="133"/>
      <c r="E239" s="132" t="str">
        <f>'Résultats PRÉLIMINAIRES'!C329</f>
        <v>DNF</v>
      </c>
      <c r="F239" s="162"/>
      <c r="G239" s="135">
        <f>'Résultats PRÉLIMINAIRES'!F331</f>
        <v>0</v>
      </c>
      <c r="H239" s="133"/>
      <c r="I239" s="134">
        <f>'Résultats PRÉLIMINAIRES'!F332</f>
        <v>0</v>
      </c>
      <c r="J239" s="133"/>
      <c r="K239" s="132" t="str">
        <f>'Résultats PRÉLIMINAIRES'!L331</f>
        <v/>
      </c>
    </row>
    <row r="240" spans="1:11" x14ac:dyDescent="0.25">
      <c r="A240" s="179" t="str">
        <f>'Résultats PRÉLIMINAIRES'!B333</f>
        <v>Célia Crivellaro Kingsbury</v>
      </c>
      <c r="B240" s="133"/>
      <c r="C240" s="134" t="str">
        <f>'Résultats PRÉLIMINAIRES'!B334</f>
        <v>Paula Loaiza</v>
      </c>
      <c r="D240" s="133"/>
      <c r="E240" s="132" t="str">
        <f>'Résultats PRÉLIMINAIRES'!C333</f>
        <v>DNF</v>
      </c>
      <c r="F240" s="162"/>
      <c r="G240" s="135">
        <f>'Résultats PRÉLIMINAIRES'!F333</f>
        <v>0</v>
      </c>
      <c r="H240" s="133"/>
      <c r="I240" s="134">
        <f>'Résultats PRÉLIMINAIRES'!F334</f>
        <v>0</v>
      </c>
      <c r="J240" s="133"/>
      <c r="K240" s="132" t="str">
        <f>'Résultats PRÉLIMINAIRES'!L333</f>
        <v/>
      </c>
    </row>
    <row r="241" spans="1:14" x14ac:dyDescent="0.25">
      <c r="A241" s="180" t="str">
        <f>'Résultats PRÉLIMINAIRES'!B335</f>
        <v>Jessica Carrier</v>
      </c>
      <c r="B241" s="133"/>
      <c r="C241" s="134" t="str">
        <f>'Résultats PRÉLIMINAIRES'!B336</f>
        <v>Isabelle Carrier</v>
      </c>
      <c r="D241" s="133"/>
      <c r="E241" s="132" t="str">
        <f>'Résultats PRÉLIMINAIRES'!C335</f>
        <v>DNF</v>
      </c>
      <c r="F241" s="162"/>
      <c r="G241" s="135" t="str">
        <f>'Résultats PRÉLIMINAIRES'!F317</f>
        <v>Félix Labelle</v>
      </c>
      <c r="H241" s="133"/>
      <c r="I241" s="134" t="str">
        <f>'Résultats PRÉLIMINAIRES'!F318</f>
        <v>Thomas Willame</v>
      </c>
      <c r="J241" s="133"/>
      <c r="K241" s="132" t="str">
        <f>'Résultats PRÉLIMINAIRES'!L317</f>
        <v>DNF</v>
      </c>
    </row>
    <row r="242" spans="1:14" ht="15.75" thickBot="1" x14ac:dyDescent="0.3">
      <c r="A242" s="131" t="str">
        <f>'Résultats PRÉLIMINAIRES'!B317</f>
        <v>Marie-Chantale Giroux</v>
      </c>
      <c r="B242" s="129"/>
      <c r="C242" s="130" t="str">
        <f>'Résultats PRÉLIMINAIRES'!B318</f>
        <v>Audrey Desroches</v>
      </c>
      <c r="D242" s="129"/>
      <c r="E242" s="128" t="str">
        <f>'Résultats PRÉLIMINAIRES'!C317</f>
        <v>DNS</v>
      </c>
      <c r="F242" s="163"/>
      <c r="G242" s="131" t="str">
        <f>'Résultats PRÉLIMINAIRES'!F327</f>
        <v>Alex Tremblay</v>
      </c>
      <c r="H242" s="129"/>
      <c r="I242" s="130" t="str">
        <f>'Résultats PRÉLIMINAIRES'!F328</f>
        <v>David Comeau</v>
      </c>
      <c r="J242" s="129"/>
      <c r="K242" s="128" t="str">
        <f>'Résultats PRÉLIMINAIRES'!L327</f>
        <v>DNF</v>
      </c>
    </row>
    <row r="244" spans="1:14" ht="15.75" hidden="1" thickBot="1" x14ac:dyDescent="0.3"/>
    <row r="245" spans="1:14" ht="21.75" hidden="1" thickBot="1" x14ac:dyDescent="0.3">
      <c r="A245" s="410" t="s">
        <v>110</v>
      </c>
      <c r="B245" s="410"/>
      <c r="C245" s="410"/>
      <c r="D245" s="410"/>
      <c r="E245" s="410"/>
      <c r="F245" s="410"/>
      <c r="G245" s="410"/>
      <c r="H245" s="410"/>
      <c r="I245" s="410"/>
      <c r="J245" s="410"/>
      <c r="K245" s="410"/>
      <c r="L245" s="410"/>
      <c r="M245" s="410"/>
      <c r="N245" s="410"/>
    </row>
    <row r="246" spans="1:14" ht="15.75" hidden="1" thickBot="1" x14ac:dyDescent="0.3">
      <c r="A246" s="157" t="s">
        <v>10</v>
      </c>
      <c r="B246" s="411" t="s">
        <v>11</v>
      </c>
      <c r="C246" s="411"/>
      <c r="D246" s="411"/>
      <c r="E246" s="411" t="s">
        <v>11</v>
      </c>
      <c r="F246" s="411"/>
      <c r="G246" s="411"/>
      <c r="H246" s="411" t="s">
        <v>11</v>
      </c>
      <c r="I246" s="411"/>
      <c r="J246" s="411"/>
      <c r="K246" s="411" t="s">
        <v>11</v>
      </c>
      <c r="L246" s="411"/>
      <c r="M246" s="411"/>
      <c r="N246" s="126" t="s">
        <v>15</v>
      </c>
    </row>
    <row r="247" spans="1:14" ht="15.75" hidden="1" thickBot="1" x14ac:dyDescent="0.3">
      <c r="A247" s="158" t="str">
        <f>'Résultats PRÉLIMINAIRES'!A243</f>
        <v>Dam'eauclès</v>
      </c>
      <c r="B247" s="125" t="str">
        <f>'Résultats PRÉLIMINAIRES'!B243</f>
        <v>Caroline Arcand</v>
      </c>
      <c r="C247" s="124"/>
      <c r="D247" s="123"/>
      <c r="E247" s="125" t="str">
        <f>'Résultats PRÉLIMINAIRES'!B244</f>
        <v>Manuelle Charbonneau</v>
      </c>
      <c r="F247" s="124"/>
      <c r="G247" s="123"/>
      <c r="H247" s="125" t="str">
        <f>'Résultats PRÉLIMINAIRES'!B245</f>
        <v>Myriam Jacques</v>
      </c>
      <c r="I247" s="124"/>
      <c r="J247" s="123"/>
      <c r="K247" s="125" t="str">
        <f>'Résultats PRÉLIMINAIRES'!B246</f>
        <v>Tamara Jacques</v>
      </c>
      <c r="L247" s="124"/>
      <c r="M247" s="123"/>
      <c r="N247" s="122">
        <f>'Résultats PRÉLIMINAIRES'!C243</f>
        <v>3</v>
      </c>
    </row>
    <row r="248" spans="1:14" ht="15.75" hidden="1" thickBot="1" x14ac:dyDescent="0.3">
      <c r="A248" s="158" t="str">
        <f>'Résultats PRÉLIMINAIRES'!A247</f>
        <v>Rouville Surf</v>
      </c>
      <c r="B248" s="125" t="str">
        <f>'Résultats PRÉLIMINAIRES'!B247</f>
        <v>Ana Jaimes</v>
      </c>
      <c r="C248" s="124"/>
      <c r="D248" s="123"/>
      <c r="E248" s="125" t="str">
        <f>'Résultats PRÉLIMINAIRES'!B248</f>
        <v>Marie-Hélène Paquette</v>
      </c>
      <c r="F248" s="124"/>
      <c r="G248" s="123"/>
      <c r="H248" s="125" t="str">
        <f>'Résultats PRÉLIMINAIRES'!B249</f>
        <v>Mariama Kelta</v>
      </c>
      <c r="I248" s="124"/>
      <c r="J248" s="123"/>
      <c r="K248" s="125" t="str">
        <f>'Résultats PRÉLIMINAIRES'!B250</f>
        <v>Claudine Courteau-Godmaire</v>
      </c>
      <c r="L248" s="124"/>
      <c r="M248" s="123"/>
      <c r="N248" s="122">
        <f>'Résultats PRÉLIMINAIRES'!C247</f>
        <v>2</v>
      </c>
    </row>
    <row r="249" spans="1:14" ht="15.75" hidden="1" thickBot="1" x14ac:dyDescent="0.3">
      <c r="A249" s="158" t="str">
        <f>'Résultats PRÉLIMINAIRES'!A251</f>
        <v>30deux</v>
      </c>
      <c r="B249" s="125" t="str">
        <f>'Résultats PRÉLIMINAIRES'!B251</f>
        <v>Alexandra Ladouceur</v>
      </c>
      <c r="C249" s="124"/>
      <c r="D249" s="123"/>
      <c r="E249" s="125" t="str">
        <f>'Résultats PRÉLIMINAIRES'!B252</f>
        <v>Noemie Desjardins</v>
      </c>
      <c r="F249" s="124"/>
      <c r="G249" s="123"/>
      <c r="H249" s="125" t="str">
        <f>'Résultats PRÉLIMINAIRES'!B253</f>
        <v>Camille Gaudreault</v>
      </c>
      <c r="I249" s="124"/>
      <c r="J249" s="123"/>
      <c r="K249" s="125" t="str">
        <f>'Résultats PRÉLIMINAIRES'!B254</f>
        <v>Sarah-Laurence Morin</v>
      </c>
      <c r="L249" s="124"/>
      <c r="M249" s="123"/>
      <c r="N249" s="122">
        <f>'Résultats PRÉLIMINAIRES'!C251</f>
        <v>1</v>
      </c>
    </row>
    <row r="250" spans="1:14" ht="15.75" hidden="1" thickBot="1" x14ac:dyDescent="0.3">
      <c r="A250" s="158">
        <f>'Résultats PRÉLIMINAIRES'!A255</f>
        <v>0</v>
      </c>
      <c r="B250" s="125">
        <f>'Résultats PRÉLIMINAIRES'!B255</f>
        <v>0</v>
      </c>
      <c r="C250" s="124"/>
      <c r="D250" s="123"/>
      <c r="E250" s="125">
        <f>'Résultats PRÉLIMINAIRES'!B256</f>
        <v>0</v>
      </c>
      <c r="F250" s="124"/>
      <c r="G250" s="123"/>
      <c r="H250" s="125">
        <f>'Résultats PRÉLIMINAIRES'!B257</f>
        <v>0</v>
      </c>
      <c r="I250" s="124"/>
      <c r="J250" s="123"/>
      <c r="K250" s="125">
        <f>'Résultats PRÉLIMINAIRES'!B258</f>
        <v>0</v>
      </c>
      <c r="L250" s="124"/>
      <c r="M250" s="123"/>
      <c r="N250" s="122" t="str">
        <f>'Résultats PRÉLIMINAIRES'!C255</f>
        <v/>
      </c>
    </row>
    <row r="251" spans="1:14" ht="15.75" hidden="1" thickBot="1" x14ac:dyDescent="0.3">
      <c r="A251" s="158">
        <f>'Résultats PRÉLIMINAIRES'!A267</f>
        <v>0</v>
      </c>
      <c r="B251" s="125">
        <f>'Résultats PRÉLIMINAIRES'!B267</f>
        <v>0</v>
      </c>
      <c r="C251" s="124"/>
      <c r="D251" s="123"/>
      <c r="E251" s="125">
        <f>'Résultats PRÉLIMINAIRES'!B268</f>
        <v>0</v>
      </c>
      <c r="F251" s="124"/>
      <c r="G251" s="123"/>
      <c r="H251" s="125">
        <f>'Résultats PRÉLIMINAIRES'!B269</f>
        <v>0</v>
      </c>
      <c r="I251" s="124"/>
      <c r="J251" s="123"/>
      <c r="K251" s="125">
        <f>'Résultats PRÉLIMINAIRES'!B270</f>
        <v>0</v>
      </c>
      <c r="L251" s="124"/>
      <c r="M251" s="123"/>
      <c r="N251" s="122" t="str">
        <f>'Résultats PRÉLIMINAIRES'!C267</f>
        <v/>
      </c>
    </row>
    <row r="252" spans="1:14" ht="15.75" hidden="1" thickBot="1" x14ac:dyDescent="0.3">
      <c r="A252" s="158">
        <f>'Résultats PRÉLIMINAIRES'!A271</f>
        <v>0</v>
      </c>
      <c r="B252" s="125">
        <f>'Résultats PRÉLIMINAIRES'!B271</f>
        <v>0</v>
      </c>
      <c r="C252" s="124"/>
      <c r="D252" s="123"/>
      <c r="E252" s="125">
        <f>'Résultats PRÉLIMINAIRES'!B272</f>
        <v>0</v>
      </c>
      <c r="F252" s="124"/>
      <c r="G252" s="123"/>
      <c r="H252" s="125">
        <f>'Résultats PRÉLIMINAIRES'!B273</f>
        <v>0</v>
      </c>
      <c r="I252" s="124"/>
      <c r="J252" s="123"/>
      <c r="K252" s="125">
        <f>'Résultats PRÉLIMINAIRES'!B274</f>
        <v>0</v>
      </c>
      <c r="L252" s="124"/>
      <c r="M252" s="123"/>
      <c r="N252" s="122" t="str">
        <f>'Résultats PRÉLIMINAIRES'!C271</f>
        <v/>
      </c>
    </row>
    <row r="253" spans="1:14" ht="15.75" hidden="1" thickBot="1" x14ac:dyDescent="0.3">
      <c r="A253" s="158">
        <f>'Résultats PRÉLIMINAIRES'!A259</f>
        <v>0</v>
      </c>
      <c r="B253" s="125">
        <f>'Résultats PRÉLIMINAIRES'!B259</f>
        <v>0</v>
      </c>
      <c r="C253" s="124"/>
      <c r="D253" s="123"/>
      <c r="E253" s="125">
        <f>'Résultats PRÉLIMINAIRES'!B260</f>
        <v>0</v>
      </c>
      <c r="F253" s="124"/>
      <c r="G253" s="123"/>
      <c r="H253" s="125">
        <f>'Résultats PRÉLIMINAIRES'!B261</f>
        <v>0</v>
      </c>
      <c r="I253" s="124"/>
      <c r="J253" s="123"/>
      <c r="K253" s="125">
        <f>'Résultats PRÉLIMINAIRES'!B262</f>
        <v>0</v>
      </c>
      <c r="L253" s="124"/>
      <c r="M253" s="123"/>
      <c r="N253" s="122" t="str">
        <f>'Résultats PRÉLIMINAIRES'!C259</f>
        <v/>
      </c>
    </row>
    <row r="254" spans="1:14" ht="15.75" hidden="1" thickBot="1" x14ac:dyDescent="0.3">
      <c r="A254" s="158">
        <f>'Résultats PRÉLIMINAIRES'!A263</f>
        <v>0</v>
      </c>
      <c r="B254" s="125">
        <f>'Résultats PRÉLIMINAIRES'!B263</f>
        <v>0</v>
      </c>
      <c r="C254" s="124"/>
      <c r="D254" s="123"/>
      <c r="E254" s="125">
        <f>'Résultats PRÉLIMINAIRES'!B264</f>
        <v>0</v>
      </c>
      <c r="F254" s="124"/>
      <c r="G254" s="123"/>
      <c r="H254" s="125">
        <f>'Résultats PRÉLIMINAIRES'!B265</f>
        <v>0</v>
      </c>
      <c r="I254" s="124"/>
      <c r="J254" s="123"/>
      <c r="K254" s="125">
        <f>'Résultats PRÉLIMINAIRES'!B266</f>
        <v>0</v>
      </c>
      <c r="L254" s="124"/>
      <c r="M254" s="123"/>
      <c r="N254" s="122" t="str">
        <f>'Résultats PRÉLIMINAIRES'!C263</f>
        <v/>
      </c>
    </row>
    <row r="255" spans="1:14" ht="15.75" hidden="1" thickBot="1" x14ac:dyDescent="0.3"/>
    <row r="256" spans="1:14" ht="21.75" hidden="1" thickBot="1" x14ac:dyDescent="0.3">
      <c r="A256" s="410" t="s">
        <v>109</v>
      </c>
      <c r="B256" s="410"/>
      <c r="C256" s="410"/>
      <c r="D256" s="410"/>
      <c r="E256" s="410"/>
      <c r="F256" s="410"/>
      <c r="G256" s="410"/>
      <c r="H256" s="410"/>
      <c r="I256" s="410"/>
      <c r="J256" s="410"/>
      <c r="K256" s="410"/>
      <c r="L256" s="410"/>
      <c r="M256" s="410"/>
      <c r="N256" s="410"/>
    </row>
    <row r="257" spans="1:14" ht="15.75" hidden="1" thickBot="1" x14ac:dyDescent="0.3">
      <c r="A257" s="157" t="s">
        <v>10</v>
      </c>
      <c r="B257" s="411" t="s">
        <v>11</v>
      </c>
      <c r="C257" s="411"/>
      <c r="D257" s="411"/>
      <c r="E257" s="411" t="s">
        <v>11</v>
      </c>
      <c r="F257" s="411"/>
      <c r="G257" s="411"/>
      <c r="H257" s="411" t="s">
        <v>11</v>
      </c>
      <c r="I257" s="411"/>
      <c r="J257" s="411"/>
      <c r="K257" s="411" t="s">
        <v>11</v>
      </c>
      <c r="L257" s="411"/>
      <c r="M257" s="411"/>
      <c r="N257" s="126" t="s">
        <v>15</v>
      </c>
    </row>
    <row r="258" spans="1:14" ht="15.75" hidden="1" thickBot="1" x14ac:dyDescent="0.3">
      <c r="A258" s="158" t="str">
        <f>'Résultats PRÉLIMINAIRES'!E243</f>
        <v>Dam'eauclès</v>
      </c>
      <c r="B258" s="125" t="str">
        <f>'Résultats PRÉLIMINAIRES'!F243</f>
        <v>Caroline Arcand</v>
      </c>
      <c r="C258" s="124"/>
      <c r="D258" s="123"/>
      <c r="E258" s="125" t="str">
        <f>'Résultats PRÉLIMINAIRES'!F244</f>
        <v>Myriam Jacques</v>
      </c>
      <c r="F258" s="124"/>
      <c r="G258" s="123"/>
      <c r="H258" s="125" t="str">
        <f>'Résultats PRÉLIMINAIRES'!F245</f>
        <v>Tamara Jacques</v>
      </c>
      <c r="I258" s="124"/>
      <c r="J258" s="123"/>
      <c r="K258" s="125" t="str">
        <f>'Résultats PRÉLIMINAIRES'!F246</f>
        <v>Emma Lajeunesse</v>
      </c>
      <c r="L258" s="124"/>
      <c r="M258" s="123"/>
      <c r="N258" s="122">
        <f>'Résultats PRÉLIMINAIRES'!L243</f>
        <v>3</v>
      </c>
    </row>
    <row r="259" spans="1:14" ht="15.75" hidden="1" thickBot="1" x14ac:dyDescent="0.3">
      <c r="A259" s="158" t="str">
        <f>'Résultats PRÉLIMINAIRES'!E247</f>
        <v>Rouville</v>
      </c>
      <c r="B259" s="125" t="str">
        <f>'Résultats PRÉLIMINAIRES'!F247</f>
        <v>Claudine Courteau-Godmaire</v>
      </c>
      <c r="C259" s="124"/>
      <c r="D259" s="123"/>
      <c r="E259" s="125" t="str">
        <f>'Résultats PRÉLIMINAIRES'!F248</f>
        <v>Ana Jaimes</v>
      </c>
      <c r="F259" s="124"/>
      <c r="G259" s="123"/>
      <c r="H259" s="125" t="str">
        <f>'Résultats PRÉLIMINAIRES'!F249</f>
        <v>Gabrièle St-Georges</v>
      </c>
      <c r="I259" s="124"/>
      <c r="J259" s="123"/>
      <c r="K259" s="125" t="str">
        <f>'Résultats PRÉLIMINAIRES'!F250</f>
        <v>Mariama Kelta</v>
      </c>
      <c r="L259" s="124"/>
      <c r="M259" s="123"/>
      <c r="N259" s="122">
        <f>'Résultats PRÉLIMINAIRES'!L247</f>
        <v>2</v>
      </c>
    </row>
    <row r="260" spans="1:14" ht="15.75" hidden="1" thickBot="1" x14ac:dyDescent="0.3">
      <c r="A260" s="158" t="str">
        <f>'Résultats PRÉLIMINAIRES'!E251</f>
        <v>30deux</v>
      </c>
      <c r="B260" s="125" t="str">
        <f>'Résultats PRÉLIMINAIRES'!F251</f>
        <v>Alexandra Ladouceur</v>
      </c>
      <c r="C260" s="124"/>
      <c r="D260" s="123"/>
      <c r="E260" s="125" t="str">
        <f>'Résultats PRÉLIMINAIRES'!F252</f>
        <v>Noemie Desjardins</v>
      </c>
      <c r="F260" s="124"/>
      <c r="G260" s="123"/>
      <c r="H260" s="125" t="str">
        <f>'Résultats PRÉLIMINAIRES'!F253</f>
        <v>Camille Gaudreault</v>
      </c>
      <c r="I260" s="124"/>
      <c r="J260" s="123"/>
      <c r="K260" s="125" t="str">
        <f>'Résultats PRÉLIMINAIRES'!F254</f>
        <v>Sarah-Laurence Morin</v>
      </c>
      <c r="L260" s="124"/>
      <c r="M260" s="123"/>
      <c r="N260" s="122">
        <f>'Résultats PRÉLIMINAIRES'!L251</f>
        <v>1</v>
      </c>
    </row>
    <row r="261" spans="1:14" ht="15.75" hidden="1" thickBot="1" x14ac:dyDescent="0.3">
      <c r="A261" s="158">
        <f>'Résultats PRÉLIMINAIRES'!E255</f>
        <v>0</v>
      </c>
      <c r="B261" s="125">
        <f>'Résultats PRÉLIMINAIRES'!F255</f>
        <v>0</v>
      </c>
      <c r="C261" s="124"/>
      <c r="D261" s="123"/>
      <c r="E261" s="125">
        <f>'Résultats PRÉLIMINAIRES'!F256</f>
        <v>0</v>
      </c>
      <c r="F261" s="124"/>
      <c r="G261" s="123"/>
      <c r="H261" s="125">
        <f>'Résultats PRÉLIMINAIRES'!F257</f>
        <v>0</v>
      </c>
      <c r="I261" s="124"/>
      <c r="J261" s="123"/>
      <c r="K261" s="125">
        <f>'Résultats PRÉLIMINAIRES'!F258</f>
        <v>0</v>
      </c>
      <c r="L261" s="124"/>
      <c r="M261" s="123"/>
      <c r="N261" s="122" t="str">
        <f>'Résultats PRÉLIMINAIRES'!L255</f>
        <v/>
      </c>
    </row>
    <row r="262" spans="1:14" ht="15.75" hidden="1" thickBot="1" x14ac:dyDescent="0.3">
      <c r="A262" s="158">
        <f>'Résultats PRÉLIMINAIRES'!E259</f>
        <v>0</v>
      </c>
      <c r="B262" s="125">
        <f>'Résultats PRÉLIMINAIRES'!F259</f>
        <v>0</v>
      </c>
      <c r="C262" s="124"/>
      <c r="D262" s="123"/>
      <c r="E262" s="125">
        <f>'Résultats PRÉLIMINAIRES'!F260</f>
        <v>0</v>
      </c>
      <c r="F262" s="124"/>
      <c r="G262" s="123"/>
      <c r="H262" s="125">
        <f>'Résultats PRÉLIMINAIRES'!F261</f>
        <v>0</v>
      </c>
      <c r="I262" s="124"/>
      <c r="J262" s="123"/>
      <c r="K262" s="125">
        <f>'Résultats PRÉLIMINAIRES'!F262</f>
        <v>0</v>
      </c>
      <c r="L262" s="124"/>
      <c r="M262" s="123"/>
      <c r="N262" s="122" t="str">
        <f>'Résultats PRÉLIMINAIRES'!L259</f>
        <v/>
      </c>
    </row>
    <row r="263" spans="1:14" ht="15.75" hidden="1" thickBot="1" x14ac:dyDescent="0.3">
      <c r="A263" s="158">
        <f>'Résultats PRÉLIMINAIRES'!E263</f>
        <v>0</v>
      </c>
      <c r="B263" s="125">
        <f>'Résultats PRÉLIMINAIRES'!F263</f>
        <v>0</v>
      </c>
      <c r="C263" s="124"/>
      <c r="D263" s="123"/>
      <c r="E263" s="125">
        <f>'Résultats PRÉLIMINAIRES'!F264</f>
        <v>0</v>
      </c>
      <c r="F263" s="124"/>
      <c r="G263" s="123"/>
      <c r="H263" s="125">
        <f>'Résultats PRÉLIMINAIRES'!F265</f>
        <v>0</v>
      </c>
      <c r="I263" s="124"/>
      <c r="J263" s="123"/>
      <c r="K263" s="125">
        <f>'Résultats PRÉLIMINAIRES'!F266</f>
        <v>0</v>
      </c>
      <c r="L263" s="124"/>
      <c r="M263" s="123"/>
      <c r="N263" s="122" t="str">
        <f>'Résultats PRÉLIMINAIRES'!L263</f>
        <v/>
      </c>
    </row>
    <row r="264" spans="1:14" ht="15.75" hidden="1" thickBot="1" x14ac:dyDescent="0.3">
      <c r="A264" s="158">
        <f>'Résultats PRÉLIMINAIRES'!E267</f>
        <v>0</v>
      </c>
      <c r="B264" s="125">
        <f>'Résultats PRÉLIMINAIRES'!F267</f>
        <v>0</v>
      </c>
      <c r="C264" s="124"/>
      <c r="D264" s="123"/>
      <c r="E264" s="125">
        <f>'Résultats PRÉLIMINAIRES'!F268</f>
        <v>0</v>
      </c>
      <c r="F264" s="124"/>
      <c r="G264" s="123"/>
      <c r="H264" s="125">
        <f>'Résultats PRÉLIMINAIRES'!F269</f>
        <v>0</v>
      </c>
      <c r="I264" s="124"/>
      <c r="J264" s="123"/>
      <c r="K264" s="125">
        <f>'Résultats PRÉLIMINAIRES'!F270</f>
        <v>0</v>
      </c>
      <c r="L264" s="124"/>
      <c r="M264" s="123"/>
      <c r="N264" s="122" t="str">
        <f>'Résultats PRÉLIMINAIRES'!L267</f>
        <v/>
      </c>
    </row>
    <row r="265" spans="1:14" ht="15.75" hidden="1" thickBot="1" x14ac:dyDescent="0.3">
      <c r="A265" s="158">
        <f>'Résultats PRÉLIMINAIRES'!E271</f>
        <v>0</v>
      </c>
      <c r="B265" s="125">
        <f>'Résultats PRÉLIMINAIRES'!F271</f>
        <v>0</v>
      </c>
      <c r="C265" s="124"/>
      <c r="D265" s="123"/>
      <c r="E265" s="125">
        <f>'Résultats PRÉLIMINAIRES'!F272</f>
        <v>0</v>
      </c>
      <c r="F265" s="124"/>
      <c r="G265" s="123"/>
      <c r="H265" s="125">
        <f>'Résultats PRÉLIMINAIRES'!F273</f>
        <v>0</v>
      </c>
      <c r="I265" s="124"/>
      <c r="J265" s="123"/>
      <c r="K265" s="125">
        <f>'Résultats PRÉLIMINAIRES'!F274</f>
        <v>0</v>
      </c>
      <c r="L265" s="124"/>
      <c r="M265" s="123"/>
      <c r="N265" s="122" t="str">
        <f>'Résultats PRÉLIMINAIRES'!L271</f>
        <v/>
      </c>
    </row>
    <row r="266" spans="1:14" ht="15.75" hidden="1" thickBot="1" x14ac:dyDescent="0.3"/>
    <row r="267" spans="1:14" ht="21.75" hidden="1" thickBot="1" x14ac:dyDescent="0.3">
      <c r="A267" s="410" t="s">
        <v>108</v>
      </c>
      <c r="B267" s="410"/>
      <c r="C267" s="410"/>
      <c r="D267" s="410"/>
      <c r="E267" s="410"/>
      <c r="F267" s="410"/>
      <c r="G267" s="410"/>
      <c r="H267" s="410"/>
      <c r="I267" s="410"/>
      <c r="J267" s="410"/>
      <c r="K267" s="410"/>
      <c r="L267" s="410"/>
      <c r="M267" s="410"/>
      <c r="N267" s="410"/>
    </row>
    <row r="268" spans="1:14" ht="15.75" hidden="1" thickBot="1" x14ac:dyDescent="0.3">
      <c r="A268" s="157" t="s">
        <v>10</v>
      </c>
      <c r="B268" s="411" t="s">
        <v>11</v>
      </c>
      <c r="C268" s="411"/>
      <c r="D268" s="411"/>
      <c r="E268" s="411" t="s">
        <v>11</v>
      </c>
      <c r="F268" s="411"/>
      <c r="G268" s="411"/>
      <c r="H268" s="411" t="s">
        <v>11</v>
      </c>
      <c r="I268" s="411"/>
      <c r="J268" s="411"/>
      <c r="K268" s="411" t="s">
        <v>11</v>
      </c>
      <c r="L268" s="411"/>
      <c r="M268" s="411"/>
      <c r="N268" s="126" t="s">
        <v>15</v>
      </c>
    </row>
    <row r="269" spans="1:14" ht="15.75" hidden="1" thickBot="1" x14ac:dyDescent="0.3">
      <c r="A269" s="158" t="str">
        <f>'Résultats PRÉLIMINAIRES'!M243</f>
        <v>Dam'eauclès</v>
      </c>
      <c r="B269" s="125" t="str">
        <f>'Résultats PRÉLIMINAIRES'!N243</f>
        <v>Caroline Arcand</v>
      </c>
      <c r="C269" s="124"/>
      <c r="D269" s="123"/>
      <c r="E269" s="125" t="str">
        <f>'Résultats PRÉLIMINAIRES'!N244</f>
        <v>Manuelle Charbonneau</v>
      </c>
      <c r="F269" s="124"/>
      <c r="G269" s="123"/>
      <c r="H269" s="125" t="str">
        <f>'Résultats PRÉLIMINAIRES'!N245</f>
        <v>Tamara Jacques</v>
      </c>
      <c r="I269" s="124"/>
      <c r="J269" s="123"/>
      <c r="K269" s="125" t="str">
        <f>'Résultats PRÉLIMINAIRES'!N246</f>
        <v>Emma Lajeunesse</v>
      </c>
      <c r="L269" s="124"/>
      <c r="M269" s="123"/>
      <c r="N269" s="122">
        <f>'Résultats PRÉLIMINAIRES'!T243</f>
        <v>2</v>
      </c>
    </row>
    <row r="270" spans="1:14" ht="15.75" hidden="1" thickBot="1" x14ac:dyDescent="0.3">
      <c r="A270" s="158" t="str">
        <f>'Résultats PRÉLIMINAIRES'!M247</f>
        <v>Rouville Surf</v>
      </c>
      <c r="B270" s="125" t="str">
        <f>'Résultats PRÉLIMINAIRES'!N247</f>
        <v>Claudine Courteau-Godmaire</v>
      </c>
      <c r="C270" s="124"/>
      <c r="D270" s="123"/>
      <c r="E270" s="125" t="str">
        <f>'Résultats PRÉLIMINAIRES'!N248</f>
        <v>Ana Jaimes</v>
      </c>
      <c r="F270" s="124"/>
      <c r="G270" s="123"/>
      <c r="H270" s="125" t="str">
        <f>'Résultats PRÉLIMINAIRES'!N249</f>
        <v>Marie-Hélène Paquette</v>
      </c>
      <c r="I270" s="124"/>
      <c r="J270" s="123"/>
      <c r="K270" s="125" t="str">
        <f>'Résultats PRÉLIMINAIRES'!N250</f>
        <v>Mariama Kelta</v>
      </c>
      <c r="L270" s="124"/>
      <c r="M270" s="123"/>
      <c r="N270" s="122">
        <f>'Résultats PRÉLIMINAIRES'!T247</f>
        <v>3</v>
      </c>
    </row>
    <row r="271" spans="1:14" ht="15.75" hidden="1" thickBot="1" x14ac:dyDescent="0.3">
      <c r="A271" s="158" t="str">
        <f>'Résultats PRÉLIMINAIRES'!M251</f>
        <v>30deux</v>
      </c>
      <c r="B271" s="125" t="str">
        <f>'Résultats PRÉLIMINAIRES'!N251</f>
        <v>Alexandra Ladouceur</v>
      </c>
      <c r="C271" s="124"/>
      <c r="D271" s="123"/>
      <c r="E271" s="125" t="str">
        <f>'Résultats PRÉLIMINAIRES'!N252</f>
        <v>Noemie Desjardins</v>
      </c>
      <c r="F271" s="124"/>
      <c r="G271" s="123"/>
      <c r="H271" s="125" t="str">
        <f>'Résultats PRÉLIMINAIRES'!N253</f>
        <v>Camille Gaudreault</v>
      </c>
      <c r="I271" s="124"/>
      <c r="J271" s="123"/>
      <c r="K271" s="125" t="str">
        <f>'Résultats PRÉLIMINAIRES'!N254</f>
        <v>Sarah-Laurence Morin</v>
      </c>
      <c r="L271" s="124"/>
      <c r="M271" s="123"/>
      <c r="N271" s="122">
        <f>'Résultats PRÉLIMINAIRES'!T251</f>
        <v>1</v>
      </c>
    </row>
    <row r="272" spans="1:14" ht="15.75" hidden="1" thickBot="1" x14ac:dyDescent="0.3">
      <c r="A272" s="158">
        <f>'Résultats PRÉLIMINAIRES'!M255</f>
        <v>0</v>
      </c>
      <c r="B272" s="125">
        <f>'Résultats PRÉLIMINAIRES'!N255</f>
        <v>0</v>
      </c>
      <c r="C272" s="124"/>
      <c r="D272" s="123"/>
      <c r="E272" s="125">
        <f>'Résultats PRÉLIMINAIRES'!N256</f>
        <v>0</v>
      </c>
      <c r="F272" s="124"/>
      <c r="G272" s="123"/>
      <c r="H272" s="125">
        <f>'Résultats PRÉLIMINAIRES'!N257</f>
        <v>0</v>
      </c>
      <c r="I272" s="124"/>
      <c r="J272" s="123"/>
      <c r="K272" s="125">
        <f>'Résultats PRÉLIMINAIRES'!N258</f>
        <v>0</v>
      </c>
      <c r="L272" s="124"/>
      <c r="M272" s="123"/>
      <c r="N272" s="122" t="str">
        <f>'Résultats PRÉLIMINAIRES'!T255</f>
        <v/>
      </c>
    </row>
    <row r="273" spans="1:14" ht="15.75" hidden="1" thickBot="1" x14ac:dyDescent="0.3">
      <c r="A273" s="158">
        <f>'Résultats PRÉLIMINAIRES'!M259</f>
        <v>0</v>
      </c>
      <c r="B273" s="125">
        <f>'Résultats PRÉLIMINAIRES'!N259</f>
        <v>0</v>
      </c>
      <c r="C273" s="124"/>
      <c r="D273" s="123"/>
      <c r="E273" s="125">
        <f>'Résultats PRÉLIMINAIRES'!N260</f>
        <v>0</v>
      </c>
      <c r="F273" s="124"/>
      <c r="G273" s="123"/>
      <c r="H273" s="125">
        <f>'Résultats PRÉLIMINAIRES'!N261</f>
        <v>0</v>
      </c>
      <c r="I273" s="124"/>
      <c r="J273" s="123"/>
      <c r="K273" s="125">
        <f>'Résultats PRÉLIMINAIRES'!N262</f>
        <v>0</v>
      </c>
      <c r="L273" s="124"/>
      <c r="M273" s="123"/>
      <c r="N273" s="122" t="str">
        <f>'Résultats PRÉLIMINAIRES'!T259</f>
        <v/>
      </c>
    </row>
    <row r="274" spans="1:14" ht="15.75" hidden="1" thickBot="1" x14ac:dyDescent="0.3">
      <c r="A274" s="158">
        <f>'Résultats PRÉLIMINAIRES'!M263</f>
        <v>0</v>
      </c>
      <c r="B274" s="125">
        <f>'Résultats PRÉLIMINAIRES'!N263</f>
        <v>0</v>
      </c>
      <c r="C274" s="124"/>
      <c r="D274" s="123"/>
      <c r="E274" s="125">
        <f>'Résultats PRÉLIMINAIRES'!N264</f>
        <v>0</v>
      </c>
      <c r="F274" s="124"/>
      <c r="G274" s="123"/>
      <c r="H274" s="125">
        <f>'Résultats PRÉLIMINAIRES'!N265</f>
        <v>0</v>
      </c>
      <c r="I274" s="124"/>
      <c r="J274" s="123"/>
      <c r="K274" s="125">
        <f>'Résultats PRÉLIMINAIRES'!N266</f>
        <v>0</v>
      </c>
      <c r="L274" s="124"/>
      <c r="M274" s="123"/>
      <c r="N274" s="122" t="str">
        <f>'Résultats PRÉLIMINAIRES'!T263</f>
        <v/>
      </c>
    </row>
    <row r="275" spans="1:14" ht="15.75" hidden="1" thickBot="1" x14ac:dyDescent="0.3">
      <c r="A275" s="158">
        <f>'Résultats PRÉLIMINAIRES'!M267</f>
        <v>0</v>
      </c>
      <c r="B275" s="125">
        <f>'Résultats PRÉLIMINAIRES'!N267</f>
        <v>0</v>
      </c>
      <c r="C275" s="124"/>
      <c r="D275" s="123"/>
      <c r="E275" s="125">
        <f>'Résultats PRÉLIMINAIRES'!N268</f>
        <v>0</v>
      </c>
      <c r="F275" s="124"/>
      <c r="G275" s="123"/>
      <c r="H275" s="125">
        <f>'Résultats PRÉLIMINAIRES'!N269</f>
        <v>0</v>
      </c>
      <c r="I275" s="124"/>
      <c r="J275" s="123"/>
      <c r="K275" s="125">
        <f>'Résultats PRÉLIMINAIRES'!N270</f>
        <v>0</v>
      </c>
      <c r="L275" s="124"/>
      <c r="M275" s="123"/>
      <c r="N275" s="122" t="str">
        <f>'Résultats PRÉLIMINAIRES'!T267</f>
        <v/>
      </c>
    </row>
    <row r="276" spans="1:14" ht="15.75" hidden="1" thickBot="1" x14ac:dyDescent="0.3">
      <c r="A276" s="158">
        <f>'Résultats PRÉLIMINAIRES'!M271</f>
        <v>0</v>
      </c>
      <c r="B276" s="125">
        <f>'Résultats PRÉLIMINAIRES'!N271</f>
        <v>0</v>
      </c>
      <c r="C276" s="124"/>
      <c r="D276" s="123"/>
      <c r="E276" s="125">
        <f>'Résultats PRÉLIMINAIRES'!N272</f>
        <v>0</v>
      </c>
      <c r="F276" s="124"/>
      <c r="G276" s="123"/>
      <c r="H276" s="125">
        <f>'Résultats PRÉLIMINAIRES'!N273</f>
        <v>0</v>
      </c>
      <c r="I276" s="124"/>
      <c r="J276" s="123"/>
      <c r="K276" s="125">
        <f>'Résultats PRÉLIMINAIRES'!N274</f>
        <v>0</v>
      </c>
      <c r="L276" s="124"/>
      <c r="M276" s="123"/>
      <c r="N276" s="122" t="str">
        <f>'Résultats PRÉLIMINAIRES'!T271</f>
        <v/>
      </c>
    </row>
    <row r="277" spans="1:14" ht="15.75" hidden="1" thickBot="1" x14ac:dyDescent="0.3"/>
    <row r="278" spans="1:14" ht="21.75" hidden="1" thickBot="1" x14ac:dyDescent="0.3">
      <c r="A278" s="410" t="s">
        <v>116</v>
      </c>
      <c r="B278" s="410"/>
      <c r="C278" s="410"/>
      <c r="D278" s="410"/>
      <c r="E278" s="410"/>
      <c r="F278" s="410"/>
      <c r="G278" s="410"/>
      <c r="H278" s="410"/>
      <c r="I278" s="410"/>
      <c r="J278" s="410"/>
      <c r="K278" s="410"/>
      <c r="L278" s="410"/>
      <c r="M278" s="410"/>
      <c r="N278" s="410"/>
    </row>
    <row r="279" spans="1:14" ht="15.75" hidden="1" thickBot="1" x14ac:dyDescent="0.3">
      <c r="A279" s="157" t="s">
        <v>10</v>
      </c>
      <c r="B279" s="411" t="s">
        <v>11</v>
      </c>
      <c r="C279" s="411"/>
      <c r="D279" s="411"/>
      <c r="E279" s="411" t="s">
        <v>11</v>
      </c>
      <c r="F279" s="411"/>
      <c r="G279" s="411"/>
      <c r="H279" s="411" t="s">
        <v>11</v>
      </c>
      <c r="I279" s="411"/>
      <c r="J279" s="411"/>
      <c r="K279" s="411" t="s">
        <v>11</v>
      </c>
      <c r="L279" s="411"/>
      <c r="M279" s="411"/>
      <c r="N279" s="127" t="s">
        <v>15</v>
      </c>
    </row>
    <row r="280" spans="1:14" ht="15.75" hidden="1" thickBot="1" x14ac:dyDescent="0.3">
      <c r="A280" s="158" t="str">
        <f>'Résultats PRÉLIMINAIRES'!A279</f>
        <v>Dam'eauclès</v>
      </c>
      <c r="B280" s="125" t="str">
        <f>'Résultats PRÉLIMINAIRES'!B279</f>
        <v>Charles Girouard</v>
      </c>
      <c r="C280" s="124"/>
      <c r="D280" s="123"/>
      <c r="E280" s="125" t="str">
        <f>'Résultats PRÉLIMINAIRES'!B280</f>
        <v>Julien Turgeon</v>
      </c>
      <c r="F280" s="124"/>
      <c r="G280" s="123"/>
      <c r="H280" s="125" t="str">
        <f>'Résultats PRÉLIMINAIRES'!B281</f>
        <v>Jacob Rousson</v>
      </c>
      <c r="I280" s="124"/>
      <c r="J280" s="123"/>
      <c r="K280" s="125" t="str">
        <f>'Résultats PRÉLIMINAIRES'!B282</f>
        <v>James Williamson</v>
      </c>
      <c r="L280" s="124"/>
      <c r="M280" s="123"/>
      <c r="N280" s="122">
        <f>'Résultats PRÉLIMINAIRES'!C279</f>
        <v>3</v>
      </c>
    </row>
    <row r="281" spans="1:14" ht="15.75" hidden="1" thickBot="1" x14ac:dyDescent="0.3">
      <c r="A281" s="158" t="str">
        <f>'Résultats PRÉLIMINAIRES'!A283</f>
        <v>30deux</v>
      </c>
      <c r="B281" s="125" t="str">
        <f>'Résultats PRÉLIMINAIRES'!B283</f>
        <v>Thomas Lavoie</v>
      </c>
      <c r="C281" s="124"/>
      <c r="D281" s="123"/>
      <c r="E281" s="125" t="str">
        <f>'Résultats PRÉLIMINAIRES'!B284</f>
        <v>Marco Patriarco</v>
      </c>
      <c r="F281" s="124"/>
      <c r="G281" s="123"/>
      <c r="H281" s="125" t="str">
        <f>'Résultats PRÉLIMINAIRES'!B285</f>
        <v>François Houle</v>
      </c>
      <c r="I281" s="124"/>
      <c r="J281" s="123"/>
      <c r="K281" s="125" t="str">
        <f>'Résultats PRÉLIMINAIRES'!B286</f>
        <v>Maxime Chamberlant</v>
      </c>
      <c r="L281" s="124"/>
      <c r="M281" s="123"/>
      <c r="N281" s="122">
        <f>'Résultats PRÉLIMINAIRES'!C283</f>
        <v>1</v>
      </c>
    </row>
    <row r="282" spans="1:14" ht="15.75" hidden="1" thickBot="1" x14ac:dyDescent="0.3">
      <c r="A282" s="158" t="str">
        <f>'Résultats PRÉLIMINAIRES'!A287</f>
        <v>CSRN</v>
      </c>
      <c r="B282" s="125" t="str">
        <f>'Résultats PRÉLIMINAIRES'!B287</f>
        <v>Kamil Romdhani</v>
      </c>
      <c r="C282" s="124"/>
      <c r="D282" s="123"/>
      <c r="E282" s="125" t="str">
        <f>'Résultats PRÉLIMINAIRES'!B288</f>
        <v>Ismael Chakir</v>
      </c>
      <c r="F282" s="124"/>
      <c r="G282" s="123"/>
      <c r="H282" s="125" t="str">
        <f>'Résultats PRÉLIMINAIRES'!B289</f>
        <v>William Laurence</v>
      </c>
      <c r="I282" s="124"/>
      <c r="J282" s="123"/>
      <c r="K282" s="125" t="str">
        <f>'Résultats PRÉLIMINAIRES'!B290</f>
        <v>Malik Romdhani</v>
      </c>
      <c r="L282" s="124"/>
      <c r="M282" s="123"/>
      <c r="N282" s="122">
        <f>'Résultats PRÉLIMINAIRES'!C287</f>
        <v>2</v>
      </c>
    </row>
    <row r="283" spans="1:14" ht="15.75" hidden="1" thickBot="1" x14ac:dyDescent="0.3">
      <c r="A283" s="158">
        <f>'Résultats PRÉLIMINAIRES'!A291</f>
        <v>0</v>
      </c>
      <c r="B283" s="125">
        <f>'Résultats PRÉLIMINAIRES'!B291</f>
        <v>0</v>
      </c>
      <c r="C283" s="124"/>
      <c r="D283" s="123"/>
      <c r="E283" s="125">
        <f>'Résultats PRÉLIMINAIRES'!B292</f>
        <v>0</v>
      </c>
      <c r="F283" s="124"/>
      <c r="G283" s="123"/>
      <c r="H283" s="125">
        <f>'Résultats PRÉLIMINAIRES'!B293</f>
        <v>0</v>
      </c>
      <c r="I283" s="124"/>
      <c r="J283" s="123"/>
      <c r="K283" s="125">
        <f>'Résultats PRÉLIMINAIRES'!B294</f>
        <v>0</v>
      </c>
      <c r="L283" s="124"/>
      <c r="M283" s="123"/>
      <c r="N283" s="122" t="str">
        <f>'Résultats PRÉLIMINAIRES'!C291</f>
        <v/>
      </c>
    </row>
    <row r="284" spans="1:14" ht="15.75" hidden="1" thickBot="1" x14ac:dyDescent="0.3">
      <c r="A284" s="158">
        <f>'Résultats PRÉLIMINAIRES'!A299</f>
        <v>0</v>
      </c>
      <c r="B284" s="125">
        <f>'Résultats PRÉLIMINAIRES'!B299</f>
        <v>0</v>
      </c>
      <c r="C284" s="124"/>
      <c r="D284" s="123"/>
      <c r="E284" s="125">
        <f>'Résultats PRÉLIMINAIRES'!B300</f>
        <v>0</v>
      </c>
      <c r="F284" s="124"/>
      <c r="G284" s="123"/>
      <c r="H284" s="125">
        <f>'Résultats PRÉLIMINAIRES'!B301</f>
        <v>0</v>
      </c>
      <c r="I284" s="124"/>
      <c r="J284" s="123"/>
      <c r="K284" s="125">
        <f>'Résultats PRÉLIMINAIRES'!B302</f>
        <v>0</v>
      </c>
      <c r="L284" s="124"/>
      <c r="M284" s="123"/>
      <c r="N284" s="122" t="str">
        <f>'Résultats PRÉLIMINAIRES'!C299</f>
        <v/>
      </c>
    </row>
    <row r="285" spans="1:14" ht="15.75" hidden="1" thickBot="1" x14ac:dyDescent="0.3">
      <c r="A285" s="158">
        <f>'Résultats PRÉLIMINAIRES'!A303</f>
        <v>0</v>
      </c>
      <c r="B285" s="125">
        <f>'Résultats PRÉLIMINAIRES'!B303</f>
        <v>0</v>
      </c>
      <c r="C285" s="124"/>
      <c r="D285" s="123"/>
      <c r="E285" s="125">
        <f>'Résultats PRÉLIMINAIRES'!B304</f>
        <v>0</v>
      </c>
      <c r="F285" s="124"/>
      <c r="G285" s="123"/>
      <c r="H285" s="125">
        <f>'Résultats PRÉLIMINAIRES'!B305</f>
        <v>0</v>
      </c>
      <c r="I285" s="124"/>
      <c r="J285" s="123"/>
      <c r="K285" s="125">
        <f>'Résultats PRÉLIMINAIRES'!B306</f>
        <v>0</v>
      </c>
      <c r="L285" s="124"/>
      <c r="M285" s="123"/>
      <c r="N285" s="122" t="str">
        <f>'Résultats PRÉLIMINAIRES'!C303</f>
        <v/>
      </c>
    </row>
    <row r="286" spans="1:14" ht="15.75" hidden="1" thickBot="1" x14ac:dyDescent="0.3">
      <c r="A286" s="158">
        <f>'Résultats PRÉLIMINAIRES'!A307</f>
        <v>0</v>
      </c>
      <c r="B286" s="125">
        <f>'Résultats PRÉLIMINAIRES'!B307</f>
        <v>0</v>
      </c>
      <c r="C286" s="124"/>
      <c r="D286" s="123"/>
      <c r="E286" s="125">
        <f>'Résultats PRÉLIMINAIRES'!B308</f>
        <v>0</v>
      </c>
      <c r="F286" s="124"/>
      <c r="G286" s="123"/>
      <c r="H286" s="125">
        <f>'Résultats PRÉLIMINAIRES'!B309</f>
        <v>0</v>
      </c>
      <c r="I286" s="124"/>
      <c r="J286" s="123"/>
      <c r="K286" s="125">
        <f>'Résultats PRÉLIMINAIRES'!B310</f>
        <v>0</v>
      </c>
      <c r="L286" s="124"/>
      <c r="M286" s="123"/>
      <c r="N286" s="122" t="str">
        <f>'Résultats PRÉLIMINAIRES'!C307</f>
        <v/>
      </c>
    </row>
    <row r="287" spans="1:14" ht="15.75" hidden="1" thickBot="1" x14ac:dyDescent="0.3">
      <c r="A287" s="158">
        <f>'Résultats PRÉLIMINAIRES'!A295</f>
        <v>0</v>
      </c>
      <c r="B287" s="125">
        <f>'Résultats PRÉLIMINAIRES'!B295</f>
        <v>0</v>
      </c>
      <c r="C287" s="124"/>
      <c r="D287" s="123"/>
      <c r="E287" s="125">
        <f>'Résultats PRÉLIMINAIRES'!B296</f>
        <v>0</v>
      </c>
      <c r="F287" s="124"/>
      <c r="G287" s="123"/>
      <c r="H287" s="125">
        <f>'Résultats PRÉLIMINAIRES'!B297</f>
        <v>0</v>
      </c>
      <c r="I287" s="124"/>
      <c r="J287" s="123"/>
      <c r="K287" s="125">
        <f>'Résultats PRÉLIMINAIRES'!B298</f>
        <v>0</v>
      </c>
      <c r="L287" s="124"/>
      <c r="M287" s="123"/>
      <c r="N287" s="122" t="str">
        <f>'Résultats PRÉLIMINAIRES'!C295</f>
        <v/>
      </c>
    </row>
    <row r="288" spans="1:14" ht="15.75" hidden="1" thickBot="1" x14ac:dyDescent="0.3"/>
    <row r="289" spans="1:14" ht="21.75" hidden="1" thickBot="1" x14ac:dyDescent="0.3">
      <c r="A289" s="410" t="s">
        <v>117</v>
      </c>
      <c r="B289" s="410"/>
      <c r="C289" s="410"/>
      <c r="D289" s="410"/>
      <c r="E289" s="410"/>
      <c r="F289" s="410"/>
      <c r="G289" s="410"/>
      <c r="H289" s="410"/>
      <c r="I289" s="410"/>
      <c r="J289" s="410"/>
      <c r="K289" s="410"/>
      <c r="L289" s="410"/>
      <c r="M289" s="410"/>
      <c r="N289" s="410"/>
    </row>
    <row r="290" spans="1:14" ht="15.75" hidden="1" thickBot="1" x14ac:dyDescent="0.3">
      <c r="A290" s="157" t="s">
        <v>10</v>
      </c>
      <c r="B290" s="411" t="s">
        <v>11</v>
      </c>
      <c r="C290" s="411"/>
      <c r="D290" s="411"/>
      <c r="E290" s="411" t="s">
        <v>11</v>
      </c>
      <c r="F290" s="411"/>
      <c r="G290" s="411"/>
      <c r="H290" s="411" t="s">
        <v>11</v>
      </c>
      <c r="I290" s="411"/>
      <c r="J290" s="411"/>
      <c r="K290" s="411" t="s">
        <v>11</v>
      </c>
      <c r="L290" s="411"/>
      <c r="M290" s="411"/>
      <c r="N290" s="127" t="s">
        <v>15</v>
      </c>
    </row>
    <row r="291" spans="1:14" ht="15.75" hidden="1" thickBot="1" x14ac:dyDescent="0.3">
      <c r="A291" s="158" t="str">
        <f>'Résultats PRÉLIMINAIRES'!E279</f>
        <v>Dam'eauclès</v>
      </c>
      <c r="B291" s="125" t="str">
        <f>'Résultats PRÉLIMINAIRES'!B279</f>
        <v>Charles Girouard</v>
      </c>
      <c r="C291" s="124"/>
      <c r="D291" s="123"/>
      <c r="E291" s="125" t="str">
        <f>'Résultats PRÉLIMINAIRES'!F280</f>
        <v>Julien Turgeon</v>
      </c>
      <c r="F291" s="124"/>
      <c r="G291" s="123"/>
      <c r="H291" s="125" t="str">
        <f>'Résultats PRÉLIMINAIRES'!F281</f>
        <v>Jacob Rousson</v>
      </c>
      <c r="I291" s="124"/>
      <c r="J291" s="123"/>
      <c r="K291" s="125" t="str">
        <f>'Résultats PRÉLIMINAIRES'!F282</f>
        <v>James Williamson</v>
      </c>
      <c r="L291" s="124"/>
      <c r="M291" s="123"/>
      <c r="N291" s="122">
        <f>'Résultats PRÉLIMINAIRES'!L279</f>
        <v>3</v>
      </c>
    </row>
    <row r="292" spans="1:14" ht="15.75" hidden="1" thickBot="1" x14ac:dyDescent="0.3">
      <c r="A292" s="158" t="str">
        <f>'Résultats PRÉLIMINAIRES'!E283</f>
        <v>30deux</v>
      </c>
      <c r="B292" s="125" t="str">
        <f>'Résultats PRÉLIMINAIRES'!B283</f>
        <v>Thomas Lavoie</v>
      </c>
      <c r="C292" s="124"/>
      <c r="D292" s="123"/>
      <c r="E292" s="125" t="str">
        <f>'Résultats PRÉLIMINAIRES'!F284</f>
        <v>Samuel Léversque</v>
      </c>
      <c r="F292" s="124"/>
      <c r="G292" s="123"/>
      <c r="H292" s="125" t="str">
        <f>'Résultats PRÉLIMINAIRES'!F285</f>
        <v>François Houle</v>
      </c>
      <c r="I292" s="124"/>
      <c r="J292" s="123"/>
      <c r="K292" s="125" t="str">
        <f>'Résultats PRÉLIMINAIRES'!F286</f>
        <v>Maxime Chamberlant</v>
      </c>
      <c r="L292" s="124"/>
      <c r="M292" s="123"/>
      <c r="N292" s="122">
        <f>'Résultats PRÉLIMINAIRES'!L283</f>
        <v>1</v>
      </c>
    </row>
    <row r="293" spans="1:14" ht="15.75" hidden="1" thickBot="1" x14ac:dyDescent="0.3">
      <c r="A293" s="158" t="str">
        <f>'Résultats PRÉLIMINAIRES'!E287</f>
        <v>CSRN</v>
      </c>
      <c r="B293" s="125" t="str">
        <f>'Résultats PRÉLIMINAIRES'!B287</f>
        <v>Kamil Romdhani</v>
      </c>
      <c r="C293" s="124"/>
      <c r="D293" s="123"/>
      <c r="E293" s="125" t="str">
        <f>'Résultats PRÉLIMINAIRES'!F288</f>
        <v>Ismael Chakir</v>
      </c>
      <c r="F293" s="124"/>
      <c r="G293" s="123"/>
      <c r="H293" s="125" t="str">
        <f>'Résultats PRÉLIMINAIRES'!F289</f>
        <v>William Laurence</v>
      </c>
      <c r="I293" s="124"/>
      <c r="J293" s="123"/>
      <c r="K293" s="125" t="str">
        <f>'Résultats PRÉLIMINAIRES'!F290</f>
        <v>Malik Romdhani</v>
      </c>
      <c r="L293" s="124"/>
      <c r="M293" s="123"/>
      <c r="N293" s="122">
        <f>'Résultats PRÉLIMINAIRES'!L287</f>
        <v>2</v>
      </c>
    </row>
    <row r="294" spans="1:14" ht="15.75" hidden="1" thickBot="1" x14ac:dyDescent="0.3">
      <c r="A294" s="158">
        <f>'Résultats PRÉLIMINAIRES'!E291</f>
        <v>0</v>
      </c>
      <c r="B294" s="125">
        <f>'Résultats PRÉLIMINAIRES'!B291</f>
        <v>0</v>
      </c>
      <c r="C294" s="124"/>
      <c r="D294" s="123"/>
      <c r="E294" s="125">
        <f>'Résultats PRÉLIMINAIRES'!F292</f>
        <v>0</v>
      </c>
      <c r="F294" s="124"/>
      <c r="G294" s="123"/>
      <c r="H294" s="125">
        <f>'Résultats PRÉLIMINAIRES'!F293</f>
        <v>0</v>
      </c>
      <c r="I294" s="124"/>
      <c r="J294" s="123"/>
      <c r="K294" s="125">
        <f>'Résultats PRÉLIMINAIRES'!F294</f>
        <v>0</v>
      </c>
      <c r="L294" s="124"/>
      <c r="M294" s="123"/>
      <c r="N294" s="122" t="str">
        <f>'Résultats PRÉLIMINAIRES'!L291</f>
        <v/>
      </c>
    </row>
    <row r="295" spans="1:14" ht="15.75" hidden="1" thickBot="1" x14ac:dyDescent="0.3">
      <c r="A295" s="158">
        <f>'Résultats PRÉLIMINAIRES'!E295</f>
        <v>0</v>
      </c>
      <c r="B295" s="125">
        <f>'Résultats PRÉLIMINAIRES'!B295</f>
        <v>0</v>
      </c>
      <c r="C295" s="124"/>
      <c r="D295" s="123"/>
      <c r="E295" s="125">
        <f>'Résultats PRÉLIMINAIRES'!F296</f>
        <v>0</v>
      </c>
      <c r="F295" s="124"/>
      <c r="G295" s="123"/>
      <c r="H295" s="125">
        <f>'Résultats PRÉLIMINAIRES'!F297</f>
        <v>0</v>
      </c>
      <c r="I295" s="124"/>
      <c r="J295" s="123"/>
      <c r="K295" s="125">
        <f>'Résultats PRÉLIMINAIRES'!F298</f>
        <v>0</v>
      </c>
      <c r="L295" s="124"/>
      <c r="M295" s="123"/>
      <c r="N295" s="122" t="str">
        <f>'Résultats PRÉLIMINAIRES'!L295</f>
        <v/>
      </c>
    </row>
    <row r="296" spans="1:14" ht="15.75" hidden="1" thickBot="1" x14ac:dyDescent="0.3">
      <c r="A296" s="158">
        <f>'Résultats PRÉLIMINAIRES'!E299</f>
        <v>0</v>
      </c>
      <c r="B296" s="125">
        <f>'Résultats PRÉLIMINAIRES'!B299</f>
        <v>0</v>
      </c>
      <c r="C296" s="124"/>
      <c r="D296" s="123"/>
      <c r="E296" s="125">
        <f>'Résultats PRÉLIMINAIRES'!F300</f>
        <v>0</v>
      </c>
      <c r="F296" s="124"/>
      <c r="G296" s="123"/>
      <c r="H296" s="125">
        <f>'Résultats PRÉLIMINAIRES'!F301</f>
        <v>0</v>
      </c>
      <c r="I296" s="124"/>
      <c r="J296" s="123"/>
      <c r="K296" s="125">
        <f>'Résultats PRÉLIMINAIRES'!F302</f>
        <v>0</v>
      </c>
      <c r="L296" s="124"/>
      <c r="M296" s="123"/>
      <c r="N296" s="122" t="str">
        <f>'Résultats PRÉLIMINAIRES'!L299</f>
        <v/>
      </c>
    </row>
    <row r="297" spans="1:14" ht="15.75" hidden="1" thickBot="1" x14ac:dyDescent="0.3">
      <c r="A297" s="158">
        <f>'Résultats PRÉLIMINAIRES'!E303</f>
        <v>0</v>
      </c>
      <c r="B297" s="125">
        <f>'Résultats PRÉLIMINAIRES'!B303</f>
        <v>0</v>
      </c>
      <c r="C297" s="124"/>
      <c r="D297" s="123"/>
      <c r="E297" s="125">
        <f>'Résultats PRÉLIMINAIRES'!F304</f>
        <v>0</v>
      </c>
      <c r="F297" s="124"/>
      <c r="G297" s="123"/>
      <c r="H297" s="125">
        <f>'Résultats PRÉLIMINAIRES'!F305</f>
        <v>0</v>
      </c>
      <c r="I297" s="124"/>
      <c r="J297" s="123"/>
      <c r="K297" s="125">
        <f>'Résultats PRÉLIMINAIRES'!F306</f>
        <v>0</v>
      </c>
      <c r="L297" s="124"/>
      <c r="M297" s="123"/>
      <c r="N297" s="122" t="str">
        <f>'Résultats PRÉLIMINAIRES'!L303</f>
        <v/>
      </c>
    </row>
    <row r="298" spans="1:14" ht="15.75" hidden="1" thickBot="1" x14ac:dyDescent="0.3">
      <c r="A298" s="158">
        <f>'Résultats PRÉLIMINAIRES'!E307</f>
        <v>0</v>
      </c>
      <c r="B298" s="125">
        <f>'Résultats PRÉLIMINAIRES'!B307</f>
        <v>0</v>
      </c>
      <c r="C298" s="124"/>
      <c r="D298" s="123"/>
      <c r="E298" s="125">
        <f>'Résultats PRÉLIMINAIRES'!F308</f>
        <v>0</v>
      </c>
      <c r="F298" s="124"/>
      <c r="G298" s="123"/>
      <c r="H298" s="125">
        <f>'Résultats PRÉLIMINAIRES'!F309</f>
        <v>0</v>
      </c>
      <c r="I298" s="124"/>
      <c r="J298" s="123"/>
      <c r="K298" s="125">
        <f>'Résultats PRÉLIMINAIRES'!F310</f>
        <v>0</v>
      </c>
      <c r="L298" s="124"/>
      <c r="M298" s="123"/>
      <c r="N298" s="122" t="str">
        <f>'Résultats PRÉLIMINAIRES'!L307</f>
        <v/>
      </c>
    </row>
    <row r="299" spans="1:14" ht="15.75" hidden="1" thickBot="1" x14ac:dyDescent="0.3"/>
    <row r="300" spans="1:14" ht="21.75" hidden="1" thickBot="1" x14ac:dyDescent="0.3">
      <c r="A300" s="410" t="s">
        <v>118</v>
      </c>
      <c r="B300" s="410"/>
      <c r="C300" s="410"/>
      <c r="D300" s="410"/>
      <c r="E300" s="410"/>
      <c r="F300" s="410"/>
      <c r="G300" s="410"/>
      <c r="H300" s="410"/>
      <c r="I300" s="410"/>
      <c r="J300" s="410"/>
      <c r="K300" s="410"/>
      <c r="L300" s="410"/>
      <c r="M300" s="410"/>
      <c r="N300" s="410"/>
    </row>
    <row r="301" spans="1:14" ht="15.75" hidden="1" thickBot="1" x14ac:dyDescent="0.3">
      <c r="A301" s="157" t="s">
        <v>10</v>
      </c>
      <c r="B301" s="411" t="s">
        <v>11</v>
      </c>
      <c r="C301" s="411"/>
      <c r="D301" s="411"/>
      <c r="E301" s="411" t="s">
        <v>11</v>
      </c>
      <c r="F301" s="411"/>
      <c r="G301" s="411"/>
      <c r="H301" s="411" t="s">
        <v>11</v>
      </c>
      <c r="I301" s="411"/>
      <c r="J301" s="411"/>
      <c r="K301" s="411" t="s">
        <v>11</v>
      </c>
      <c r="L301" s="411"/>
      <c r="M301" s="411"/>
      <c r="N301" s="127" t="s">
        <v>15</v>
      </c>
    </row>
    <row r="302" spans="1:14" ht="15.75" hidden="1" thickBot="1" x14ac:dyDescent="0.3">
      <c r="A302" s="158" t="str">
        <f>'Résultats PRÉLIMINAIRES'!M279</f>
        <v>30deux</v>
      </c>
      <c r="B302" s="125" t="str">
        <f>'Résultats PRÉLIMINAIRES'!N279</f>
        <v>Thomas Lavoie</v>
      </c>
      <c r="C302" s="124"/>
      <c r="D302" s="123"/>
      <c r="E302" s="125" t="str">
        <f>'Résultats PRÉLIMINAIRES'!N280</f>
        <v>Marco Patriarco</v>
      </c>
      <c r="F302" s="124"/>
      <c r="G302" s="123"/>
      <c r="H302" s="125" t="str">
        <f>'Résultats PRÉLIMINAIRES'!N281</f>
        <v>François Houle</v>
      </c>
      <c r="I302" s="124"/>
      <c r="J302" s="123"/>
      <c r="K302" s="125" t="str">
        <f>'Résultats PRÉLIMINAIRES'!N282</f>
        <v>Maxime Chamberlant</v>
      </c>
      <c r="L302" s="124"/>
      <c r="M302" s="123"/>
      <c r="N302" s="122">
        <f>'Résultats PRÉLIMINAIRES'!T279</f>
        <v>1</v>
      </c>
    </row>
    <row r="303" spans="1:14" ht="15.75" hidden="1" thickBot="1" x14ac:dyDescent="0.3">
      <c r="A303" s="158" t="str">
        <f>'Résultats PRÉLIMINAIRES'!M283</f>
        <v>CSRN</v>
      </c>
      <c r="B303" s="125" t="str">
        <f>'Résultats PRÉLIMINAIRES'!N283</f>
        <v>Kamil Romdhani</v>
      </c>
      <c r="C303" s="124"/>
      <c r="D303" s="123"/>
      <c r="E303" s="125" t="str">
        <f>'Résultats PRÉLIMINAIRES'!N284</f>
        <v>Ismael Chakir</v>
      </c>
      <c r="F303" s="124"/>
      <c r="G303" s="123"/>
      <c r="H303" s="125" t="str">
        <f>'Résultats PRÉLIMINAIRES'!N285</f>
        <v>William Laurence</v>
      </c>
      <c r="I303" s="124"/>
      <c r="J303" s="123"/>
      <c r="K303" s="125" t="str">
        <f>'Résultats PRÉLIMINAIRES'!N286</f>
        <v>Malik Romdhani</v>
      </c>
      <c r="L303" s="124"/>
      <c r="M303" s="123"/>
      <c r="N303" s="122">
        <f>'Résultats PRÉLIMINAIRES'!T283</f>
        <v>2</v>
      </c>
    </row>
    <row r="304" spans="1:14" ht="15.75" hidden="1" thickBot="1" x14ac:dyDescent="0.3">
      <c r="A304" s="158" t="str">
        <f>'Résultats PRÉLIMINAIRES'!M287</f>
        <v>Dam'eauclès</v>
      </c>
      <c r="B304" s="125" t="str">
        <f>'Résultats PRÉLIMINAIRES'!N287</f>
        <v>Charles Girouard</v>
      </c>
      <c r="C304" s="124"/>
      <c r="D304" s="123"/>
      <c r="E304" s="125" t="str">
        <f>'Résultats PRÉLIMINAIRES'!N288</f>
        <v>Julien Turgeon</v>
      </c>
      <c r="F304" s="124"/>
      <c r="G304" s="123"/>
      <c r="H304" s="125" t="str">
        <f>'Résultats PRÉLIMINAIRES'!N289</f>
        <v>Jacob Rousson</v>
      </c>
      <c r="I304" s="124"/>
      <c r="J304" s="123"/>
      <c r="K304" s="125" t="str">
        <f>'Résultats PRÉLIMINAIRES'!N290</f>
        <v>James Williamson</v>
      </c>
      <c r="L304" s="124"/>
      <c r="M304" s="123"/>
      <c r="N304" s="122">
        <f>'Résultats PRÉLIMINAIRES'!T287</f>
        <v>3</v>
      </c>
    </row>
    <row r="305" spans="1:15" ht="15.75" hidden="1" thickBot="1" x14ac:dyDescent="0.3">
      <c r="A305" s="158">
        <f>'Résultats PRÉLIMINAIRES'!M291</f>
        <v>0</v>
      </c>
      <c r="B305" s="125">
        <f>'Résultats PRÉLIMINAIRES'!N291</f>
        <v>0</v>
      </c>
      <c r="C305" s="124"/>
      <c r="D305" s="123"/>
      <c r="E305" s="125">
        <f>'Résultats PRÉLIMINAIRES'!N292</f>
        <v>0</v>
      </c>
      <c r="F305" s="124"/>
      <c r="G305" s="123"/>
      <c r="H305" s="125">
        <f>'Résultats PRÉLIMINAIRES'!N293</f>
        <v>0</v>
      </c>
      <c r="I305" s="124"/>
      <c r="J305" s="123"/>
      <c r="K305" s="125">
        <f>'Résultats PRÉLIMINAIRES'!N294</f>
        <v>0</v>
      </c>
      <c r="L305" s="124"/>
      <c r="M305" s="123"/>
      <c r="N305" s="122" t="str">
        <f>'Résultats PRÉLIMINAIRES'!T291</f>
        <v/>
      </c>
    </row>
    <row r="306" spans="1:15" ht="15.75" hidden="1" thickBot="1" x14ac:dyDescent="0.3">
      <c r="A306" s="158">
        <f>'Résultats PRÉLIMINAIRES'!M295</f>
        <v>0</v>
      </c>
      <c r="B306" s="125">
        <f>'Résultats PRÉLIMINAIRES'!N295</f>
        <v>0</v>
      </c>
      <c r="C306" s="124"/>
      <c r="D306" s="123"/>
      <c r="E306" s="125">
        <f>'Résultats PRÉLIMINAIRES'!N296</f>
        <v>0</v>
      </c>
      <c r="F306" s="124"/>
      <c r="G306" s="123"/>
      <c r="H306" s="125">
        <f>'Résultats PRÉLIMINAIRES'!N297</f>
        <v>0</v>
      </c>
      <c r="I306" s="124"/>
      <c r="J306" s="123"/>
      <c r="K306" s="125">
        <f>'Résultats PRÉLIMINAIRES'!N298</f>
        <v>0</v>
      </c>
      <c r="L306" s="124"/>
      <c r="M306" s="123"/>
      <c r="N306" s="122" t="str">
        <f>'Résultats PRÉLIMINAIRES'!T295</f>
        <v/>
      </c>
    </row>
    <row r="307" spans="1:15" ht="15.75" hidden="1" thickBot="1" x14ac:dyDescent="0.3">
      <c r="A307" s="158">
        <f>'Résultats PRÉLIMINAIRES'!M299</f>
        <v>0</v>
      </c>
      <c r="B307" s="125">
        <f>'Résultats PRÉLIMINAIRES'!N299</f>
        <v>0</v>
      </c>
      <c r="C307" s="124"/>
      <c r="D307" s="123"/>
      <c r="E307" s="125">
        <f>'Résultats PRÉLIMINAIRES'!N300</f>
        <v>0</v>
      </c>
      <c r="F307" s="124"/>
      <c r="G307" s="123"/>
      <c r="H307" s="125">
        <f>'Résultats PRÉLIMINAIRES'!N301</f>
        <v>0</v>
      </c>
      <c r="I307" s="124"/>
      <c r="J307" s="123"/>
      <c r="K307" s="125">
        <f>'Résultats PRÉLIMINAIRES'!N302</f>
        <v>0</v>
      </c>
      <c r="L307" s="124"/>
      <c r="M307" s="123"/>
      <c r="N307" s="122" t="str">
        <f>'Résultats PRÉLIMINAIRES'!T299</f>
        <v/>
      </c>
    </row>
    <row r="308" spans="1:15" ht="15.75" hidden="1" thickBot="1" x14ac:dyDescent="0.3">
      <c r="A308" s="158">
        <f>'Résultats PRÉLIMINAIRES'!M303</f>
        <v>0</v>
      </c>
      <c r="B308" s="125">
        <f>'Résultats PRÉLIMINAIRES'!N303</f>
        <v>0</v>
      </c>
      <c r="C308" s="124"/>
      <c r="D308" s="123"/>
      <c r="E308" s="125">
        <f>'Résultats PRÉLIMINAIRES'!N304</f>
        <v>0</v>
      </c>
      <c r="F308" s="124"/>
      <c r="G308" s="123"/>
      <c r="H308" s="125">
        <f>'Résultats PRÉLIMINAIRES'!N305</f>
        <v>0</v>
      </c>
      <c r="I308" s="124"/>
      <c r="J308" s="123"/>
      <c r="K308" s="125">
        <f>'Résultats PRÉLIMINAIRES'!N306</f>
        <v>0</v>
      </c>
      <c r="L308" s="124"/>
      <c r="M308" s="123"/>
      <c r="N308" s="122" t="str">
        <f>'Résultats PRÉLIMINAIRES'!T303</f>
        <v/>
      </c>
    </row>
    <row r="309" spans="1:15" ht="15.75" hidden="1" thickBot="1" x14ac:dyDescent="0.3">
      <c r="A309" s="158">
        <f>'Résultats PRÉLIMINAIRES'!M307</f>
        <v>0</v>
      </c>
      <c r="B309" s="125">
        <f>'Résultats PRÉLIMINAIRES'!N307</f>
        <v>0</v>
      </c>
      <c r="C309" s="124"/>
      <c r="D309" s="123"/>
      <c r="E309" s="125">
        <f>'Résultats PRÉLIMINAIRES'!N308</f>
        <v>0</v>
      </c>
      <c r="F309" s="124"/>
      <c r="G309" s="123"/>
      <c r="H309" s="125">
        <f>'Résultats PRÉLIMINAIRES'!N309</f>
        <v>0</v>
      </c>
      <c r="I309" s="124"/>
      <c r="J309" s="123"/>
      <c r="K309" s="125">
        <f>'Résultats PRÉLIMINAIRES'!N310</f>
        <v>0</v>
      </c>
      <c r="L309" s="124"/>
      <c r="M309" s="123"/>
      <c r="N309" s="122" t="str">
        <f>'Résultats PRÉLIMINAIRES'!T307</f>
        <v/>
      </c>
    </row>
    <row r="310" spans="1:15" ht="15.75" thickBot="1" x14ac:dyDescent="0.3"/>
    <row r="311" spans="1:15" x14ac:dyDescent="0.25">
      <c r="A311" s="404" t="s">
        <v>113</v>
      </c>
      <c r="B311" s="405"/>
      <c r="C311" s="406"/>
      <c r="G311" s="404" t="s">
        <v>113</v>
      </c>
      <c r="H311" s="405"/>
      <c r="I311" s="406"/>
      <c r="M311" s="404" t="s">
        <v>113</v>
      </c>
      <c r="N311" s="405"/>
      <c r="O311" s="406"/>
    </row>
    <row r="312" spans="1:15" ht="15.75" thickBot="1" x14ac:dyDescent="0.3">
      <c r="A312" s="407" t="s">
        <v>158</v>
      </c>
      <c r="B312" s="408"/>
      <c r="C312" s="409"/>
      <c r="G312" s="407" t="s">
        <v>159</v>
      </c>
      <c r="H312" s="408"/>
      <c r="I312" s="409"/>
      <c r="M312" s="407" t="s">
        <v>160</v>
      </c>
      <c r="N312" s="408"/>
      <c r="O312" s="409"/>
    </row>
    <row r="313" spans="1:15" ht="15.75" thickBot="1" x14ac:dyDescent="0.3">
      <c r="A313" s="276" t="s">
        <v>10</v>
      </c>
      <c r="B313" s="48" t="s">
        <v>16</v>
      </c>
      <c r="C313" s="48" t="s">
        <v>15</v>
      </c>
      <c r="G313" s="276" t="s">
        <v>10</v>
      </c>
      <c r="H313" s="48" t="s">
        <v>16</v>
      </c>
      <c r="I313" s="48" t="s">
        <v>15</v>
      </c>
      <c r="M313" s="276" t="s">
        <v>10</v>
      </c>
      <c r="N313" s="48" t="s">
        <v>16</v>
      </c>
      <c r="O313" s="48" t="s">
        <v>15</v>
      </c>
    </row>
    <row r="314" spans="1:15" x14ac:dyDescent="0.25">
      <c r="A314" s="309" t="str">
        <f>'Décompte CLUB'!A48</f>
        <v>Dam'eauclès</v>
      </c>
      <c r="B314" s="298">
        <f>'Décompte CLUB'!C48</f>
        <v>559</v>
      </c>
      <c r="C314" s="2">
        <f>'Décompte CLUB'!B48</f>
        <v>1</v>
      </c>
      <c r="G314" s="309" t="str">
        <f>'Décompte CLUB'!E55</f>
        <v>30Deux</v>
      </c>
      <c r="H314" s="298">
        <f>'Décompte CLUB'!H55</f>
        <v>713</v>
      </c>
      <c r="I314" s="2">
        <f>'Décompte CLUB'!G55</f>
        <v>1</v>
      </c>
      <c r="M314" s="309" t="str">
        <f>'Décompte CLUB'!J55</f>
        <v>30Deux</v>
      </c>
      <c r="N314" s="298">
        <f>'Décompte CLUB'!L55</f>
        <v>909</v>
      </c>
      <c r="O314" s="2">
        <f>'Décompte CLUB'!M55</f>
        <v>1</v>
      </c>
    </row>
    <row r="315" spans="1:15" x14ac:dyDescent="0.25">
      <c r="A315" s="310" t="str">
        <f>'Décompte CLUB'!A52</f>
        <v>CSRN</v>
      </c>
      <c r="B315" s="299">
        <f>'Décompte CLUB'!C52</f>
        <v>547</v>
      </c>
      <c r="C315" s="4">
        <f>'Décompte CLUB'!B52</f>
        <v>2</v>
      </c>
      <c r="G315" s="310" t="s">
        <v>184</v>
      </c>
      <c r="H315" s="299">
        <f>'Décompte CLUB'!H57</f>
        <v>460</v>
      </c>
      <c r="I315" s="4">
        <f>'Décompte CLUB'!G57</f>
        <v>2</v>
      </c>
      <c r="M315" s="310" t="str">
        <f>'Décompte CLUB'!J48</f>
        <v>Dam'eauclès</v>
      </c>
      <c r="N315" s="299">
        <f>'Décompte CLUB'!L48</f>
        <v>819</v>
      </c>
      <c r="O315" s="4">
        <f>'Décompte CLUB'!M48</f>
        <v>2</v>
      </c>
    </row>
    <row r="316" spans="1:15" x14ac:dyDescent="0.25">
      <c r="A316" s="310" t="str">
        <f>'Décompte CLUB'!A44</f>
        <v>CAEM</v>
      </c>
      <c r="B316" s="299">
        <f>'Décompte CLUB'!C44</f>
        <v>204</v>
      </c>
      <c r="C316" s="4">
        <f>'Décompte CLUB'!B44</f>
        <v>3</v>
      </c>
      <c r="G316" s="310" t="str">
        <f>'Décompte CLUB'!E48</f>
        <v>Dam'eauclès</v>
      </c>
      <c r="H316" s="299">
        <f>'Décompte CLUB'!H48</f>
        <v>260</v>
      </c>
      <c r="I316" s="4">
        <f>'Décompte CLUB'!G48</f>
        <v>3</v>
      </c>
      <c r="M316" s="310" t="str">
        <f>'Décompte CLUB'!J52</f>
        <v>CSRN</v>
      </c>
      <c r="N316" s="299">
        <f>'Décompte CLUB'!L52</f>
        <v>754</v>
      </c>
      <c r="O316" s="4">
        <f>'Décompte CLUB'!M52</f>
        <v>3</v>
      </c>
    </row>
    <row r="317" spans="1:15" x14ac:dyDescent="0.25">
      <c r="A317" s="310" t="str">
        <f>'Décompte CLUB'!A55</f>
        <v>30Deux</v>
      </c>
      <c r="B317" s="299">
        <f>'Décompte CLUB'!C55</f>
        <v>196</v>
      </c>
      <c r="C317" s="4">
        <f>'Décompte CLUB'!B55</f>
        <v>4</v>
      </c>
      <c r="G317" s="310" t="str">
        <f>'Décompte CLUB'!E52</f>
        <v>CSRN</v>
      </c>
      <c r="H317" s="299">
        <f>'Décompte CLUB'!H52</f>
        <v>207</v>
      </c>
      <c r="I317" s="4">
        <f>'Décompte CLUB'!G52</f>
        <v>4</v>
      </c>
      <c r="M317" s="310" t="s">
        <v>184</v>
      </c>
      <c r="N317" s="299">
        <f>'Décompte CLUB'!L57</f>
        <v>460</v>
      </c>
      <c r="O317" s="4">
        <f>'Décompte CLUB'!M57</f>
        <v>4</v>
      </c>
    </row>
    <row r="318" spans="1:15" x14ac:dyDescent="0.25">
      <c r="A318" s="310" t="str">
        <f>'Décompte CLUB'!A53</f>
        <v>CSRAD</v>
      </c>
      <c r="B318" s="299">
        <f>'Décompte CLUB'!C53</f>
        <v>190</v>
      </c>
      <c r="C318" s="4">
        <f>'Décompte CLUB'!B53</f>
        <v>5</v>
      </c>
      <c r="G318" s="310" t="str">
        <f>'Décompte CLUB'!E60</f>
        <v>CASO</v>
      </c>
      <c r="H318" s="299">
        <f>'Décompte CLUB'!H60</f>
        <v>118</v>
      </c>
      <c r="I318" s="4">
        <f>'Décompte CLUB'!G60</f>
        <v>5</v>
      </c>
      <c r="M318" s="310" t="str">
        <f>'Décompte CLUB'!J45</f>
        <v>SSSL</v>
      </c>
      <c r="N318" s="299">
        <f>'Décompte CLUB'!L45</f>
        <v>252</v>
      </c>
      <c r="O318" s="4">
        <f>'Décompte CLUB'!M45</f>
        <v>5</v>
      </c>
    </row>
    <row r="319" spans="1:15" x14ac:dyDescent="0.25">
      <c r="A319" s="310" t="str">
        <f>'Décompte CLUB'!A51</f>
        <v>Narval</v>
      </c>
      <c r="B319" s="299">
        <f>'Décompte CLUB'!C51</f>
        <v>171</v>
      </c>
      <c r="C319" s="4">
        <f>'Décompte CLUB'!B51</f>
        <v>6</v>
      </c>
      <c r="G319" s="310" t="str">
        <f>'Décompte CLUB'!E45</f>
        <v>SSSL</v>
      </c>
      <c r="H319" s="299">
        <f>'Décompte CLUB'!H45</f>
        <v>100</v>
      </c>
      <c r="I319" s="4">
        <f>'Décompte CLUB'!G45</f>
        <v>6</v>
      </c>
      <c r="M319" s="310" t="str">
        <f>'Décompte CLUB'!J60</f>
        <v>CASO</v>
      </c>
      <c r="N319" s="299">
        <f>'Décompte CLUB'!L60</f>
        <v>241</v>
      </c>
      <c r="O319" s="4">
        <f>'Décompte CLUB'!M60</f>
        <v>6</v>
      </c>
    </row>
    <row r="320" spans="1:15" x14ac:dyDescent="0.25">
      <c r="A320" s="310" t="str">
        <f>'Décompte CLUB'!A45</f>
        <v>SSSL</v>
      </c>
      <c r="B320" s="299">
        <f>'Décompte CLUB'!C45</f>
        <v>152</v>
      </c>
      <c r="C320" s="4">
        <f>'Décompte CLUB'!B45</f>
        <v>7</v>
      </c>
      <c r="G320" s="310" t="str">
        <f>'Décompte CLUB'!E50</f>
        <v>Gatineau</v>
      </c>
      <c r="H320" s="299">
        <f>'Décompte CLUB'!H50</f>
        <v>59</v>
      </c>
      <c r="I320" s="4">
        <f>'Décompte CLUB'!G50</f>
        <v>7</v>
      </c>
      <c r="M320" s="310" t="str">
        <f>'Décompte CLUB'!J51</f>
        <v>Narval</v>
      </c>
      <c r="N320" s="299">
        <f>'Décompte CLUB'!L51</f>
        <v>226</v>
      </c>
      <c r="O320" s="4">
        <f>'Décompte CLUB'!M51</f>
        <v>7</v>
      </c>
    </row>
    <row r="321" spans="1:15" x14ac:dyDescent="0.25">
      <c r="A321" s="310" t="str">
        <f>'Décompte CLUB'!A50</f>
        <v>Gatineau</v>
      </c>
      <c r="B321" s="299">
        <f>'Décompte CLUB'!C50</f>
        <v>126</v>
      </c>
      <c r="C321" s="4">
        <f>'Décompte CLUB'!B50</f>
        <v>8</v>
      </c>
      <c r="G321" s="310" t="str">
        <f>'Décompte CLUB'!E51</f>
        <v>Narval</v>
      </c>
      <c r="H321" s="299">
        <f>'Décompte CLUB'!H51</f>
        <v>55</v>
      </c>
      <c r="I321" s="4">
        <f>'Décompte CLUB'!G51</f>
        <v>8</v>
      </c>
      <c r="M321" s="310" t="str">
        <f>'Décompte CLUB'!J44</f>
        <v>CAEM</v>
      </c>
      <c r="N321" s="299">
        <f>'Décompte CLUB'!L44</f>
        <v>204</v>
      </c>
      <c r="O321" s="4">
        <f>'Décompte CLUB'!M44</f>
        <v>8</v>
      </c>
    </row>
    <row r="322" spans="1:15" x14ac:dyDescent="0.25">
      <c r="A322" s="310" t="str">
        <f>'Décompte CLUB'!A60</f>
        <v>CASO</v>
      </c>
      <c r="B322" s="299">
        <f>'Décompte CLUB'!C60</f>
        <v>123</v>
      </c>
      <c r="C322" s="4">
        <f>'Décompte CLUB'!B60</f>
        <v>9</v>
      </c>
      <c r="G322" s="310" t="s">
        <v>185</v>
      </c>
      <c r="H322" s="299">
        <f>'Décompte CLUB'!H59</f>
        <v>7</v>
      </c>
      <c r="I322" s="4">
        <f>'Décompte CLUB'!G59</f>
        <v>9</v>
      </c>
      <c r="M322" s="310" t="str">
        <f>'Décompte CLUB'!J50</f>
        <v>Gatineau</v>
      </c>
      <c r="N322" s="299">
        <f>'Décompte CLUB'!L50</f>
        <v>185</v>
      </c>
      <c r="O322" s="4">
        <f>'Décompte CLUB'!M50</f>
        <v>10</v>
      </c>
    </row>
    <row r="323" spans="1:15" x14ac:dyDescent="0.25">
      <c r="A323" s="310" t="s">
        <v>185</v>
      </c>
      <c r="B323" s="299">
        <f>'Décompte CLUB'!C59</f>
        <v>81</v>
      </c>
      <c r="C323" s="4">
        <f>'Décompte CLUB'!B59</f>
        <v>10</v>
      </c>
      <c r="G323" s="310" t="str">
        <f>'Décompte CLUB'!E44</f>
        <v>CAEM</v>
      </c>
      <c r="H323" s="299">
        <f>'Décompte CLUB'!H44</f>
        <v>0</v>
      </c>
      <c r="I323" s="4">
        <f>'Décompte CLUB'!G44</f>
        <v>10</v>
      </c>
      <c r="M323" s="310" t="s">
        <v>185</v>
      </c>
      <c r="N323" s="299">
        <f>'Décompte CLUB'!L59</f>
        <v>88</v>
      </c>
      <c r="O323" s="4">
        <f>'Décompte CLUB'!M59</f>
        <v>11</v>
      </c>
    </row>
    <row r="324" spans="1:15" x14ac:dyDescent="0.25">
      <c r="A324" s="310" t="str">
        <f>'Décompte CLUB'!A49</f>
        <v>Perf'O'Max</v>
      </c>
      <c r="B324" s="299">
        <f>'Décompte CLUB'!C49</f>
        <v>0</v>
      </c>
      <c r="C324" s="4">
        <f>'Décompte CLUB'!B49</f>
        <v>11</v>
      </c>
      <c r="G324" s="310" t="str">
        <f>'Décompte CLUB'!E47</f>
        <v>CAPN</v>
      </c>
      <c r="H324" s="299">
        <f>'Décompte CLUB'!H47</f>
        <v>0</v>
      </c>
      <c r="I324" s="4">
        <f>'Décompte CLUB'!G47</f>
        <v>10</v>
      </c>
      <c r="M324" s="310" t="str">
        <f>'Décompte CLUB'!J47</f>
        <v>CAPN</v>
      </c>
      <c r="N324" s="299">
        <f>'Décompte CLUB'!L47</f>
        <v>0</v>
      </c>
      <c r="O324" s="4">
        <f>'Décompte CLUB'!M47</f>
        <v>12</v>
      </c>
    </row>
    <row r="325" spans="1:15" x14ac:dyDescent="0.25">
      <c r="A325" s="310" t="str">
        <f>'Décompte CLUB'!A47</f>
        <v>CAPN</v>
      </c>
      <c r="B325" s="299">
        <f>'Décompte CLUB'!C47</f>
        <v>0</v>
      </c>
      <c r="C325" s="4">
        <f>'Décompte CLUB'!B47</f>
        <v>11</v>
      </c>
      <c r="G325" s="310" t="str">
        <f>'Décompte CLUB'!E56</f>
        <v>Sea Devils</v>
      </c>
      <c r="H325" s="299">
        <f>'Décompte CLUB'!H56</f>
        <v>0</v>
      </c>
      <c r="I325" s="4">
        <f>'Décompte CLUB'!G56</f>
        <v>10</v>
      </c>
      <c r="M325" s="310" t="str">
        <f>'Décompte CLUB'!J49</f>
        <v>Perf'O'Max</v>
      </c>
      <c r="N325" s="299">
        <f>'Décompte CLUB'!L49</f>
        <v>0</v>
      </c>
      <c r="O325" s="4">
        <f>'Décompte CLUB'!M49</f>
        <v>12</v>
      </c>
    </row>
    <row r="326" spans="1:15" x14ac:dyDescent="0.25">
      <c r="A326" s="310" t="str">
        <f>'Décompte CLUB'!A46</f>
        <v>CAM</v>
      </c>
      <c r="B326" s="299">
        <f>'Décompte CLUB'!C46</f>
        <v>0</v>
      </c>
      <c r="C326" s="4">
        <f>'Décompte CLUB'!B46</f>
        <v>11</v>
      </c>
      <c r="G326" s="310" t="str">
        <f>'Décompte CLUB'!E49</f>
        <v>Perf'O'Max</v>
      </c>
      <c r="H326" s="299">
        <f>'Décompte CLUB'!H49</f>
        <v>0</v>
      </c>
      <c r="I326" s="4">
        <f>'Décompte CLUB'!G49</f>
        <v>10</v>
      </c>
      <c r="M326" s="310" t="str">
        <f>'Décompte CLUB'!J56</f>
        <v>Sea Devils</v>
      </c>
      <c r="N326" s="299">
        <f>'Décompte CLUB'!L56</f>
        <v>0</v>
      </c>
      <c r="O326" s="4">
        <f>'Décompte CLUB'!M56</f>
        <v>12</v>
      </c>
    </row>
    <row r="327" spans="1:15" x14ac:dyDescent="0.25">
      <c r="A327" s="369" t="str">
        <f>'Décompte CLUB'!A54</f>
        <v>SSSC</v>
      </c>
      <c r="B327" s="299">
        <f>'Décompte CLUB'!C54</f>
        <v>0</v>
      </c>
      <c r="C327" s="4">
        <f>'Décompte CLUB'!B54</f>
        <v>11</v>
      </c>
      <c r="G327" s="369" t="str">
        <f>'Décompte CLUB'!E54</f>
        <v>SSSC</v>
      </c>
      <c r="H327" s="299">
        <f>'Décompte CLUB'!H54</f>
        <v>0</v>
      </c>
      <c r="I327" s="4">
        <f>'Décompte CLUB'!G54</f>
        <v>10</v>
      </c>
      <c r="M327" s="369" t="str">
        <f>'Décompte CLUB'!J54</f>
        <v>SSSC</v>
      </c>
      <c r="N327" s="299">
        <f>'Décompte CLUB'!L54</f>
        <v>0</v>
      </c>
      <c r="O327" s="4">
        <f>'Décompte CLUB'!M54</f>
        <v>12</v>
      </c>
    </row>
    <row r="328" spans="1:15" x14ac:dyDescent="0.25">
      <c r="A328" s="369" t="s">
        <v>184</v>
      </c>
      <c r="B328" s="299">
        <f>'Décompte CLUB'!C57</f>
        <v>0</v>
      </c>
      <c r="C328" s="4">
        <f>'Décompte CLUB'!B57</f>
        <v>11</v>
      </c>
      <c r="G328" s="369" t="str">
        <f>'Décompte CLUB'!E46</f>
        <v>CAM</v>
      </c>
      <c r="H328" s="299">
        <f>'Décompte CLUB'!H46</f>
        <v>0</v>
      </c>
      <c r="I328" s="4">
        <f>'Décompte CLUB'!G46</f>
        <v>10</v>
      </c>
      <c r="M328" s="369" t="str">
        <f>'Décompte CLUB'!J46</f>
        <v>CAM</v>
      </c>
      <c r="N328" s="299">
        <f>'Décompte CLUB'!L46</f>
        <v>0</v>
      </c>
      <c r="O328" s="4">
        <f>'Décompte CLUB'!M46</f>
        <v>12</v>
      </c>
    </row>
    <row r="329" spans="1:15" x14ac:dyDescent="0.25">
      <c r="A329" s="369" t="s">
        <v>182</v>
      </c>
      <c r="B329" s="299">
        <f>'Décompte CLUB'!C58</f>
        <v>0</v>
      </c>
      <c r="C329" s="4">
        <f>'Décompte CLUB'!B58</f>
        <v>11</v>
      </c>
      <c r="G329" s="369" t="s">
        <v>182</v>
      </c>
      <c r="H329" s="299">
        <f>'Décompte CLUB'!H58</f>
        <v>0</v>
      </c>
      <c r="I329" s="4">
        <f>'Décompte CLUB'!G58</f>
        <v>10</v>
      </c>
      <c r="M329" s="369" t="s">
        <v>182</v>
      </c>
      <c r="N329" s="299">
        <f>'Décompte CLUB'!L58</f>
        <v>0</v>
      </c>
      <c r="O329" s="4">
        <f>'Décompte CLUB'!M58</f>
        <v>12</v>
      </c>
    </row>
    <row r="330" spans="1:15" ht="15.75" thickBot="1" x14ac:dyDescent="0.3">
      <c r="A330" s="311" t="str">
        <f>'Décompte CLUB'!A56</f>
        <v>Sea Devils</v>
      </c>
      <c r="B330" s="300">
        <f>'Décompte CLUB'!C56</f>
        <v>0</v>
      </c>
      <c r="C330" s="6">
        <f>'Décompte CLUB'!B56</f>
        <v>11</v>
      </c>
      <c r="G330" s="311" t="str">
        <f>'Décompte CLUB'!E53</f>
        <v>CSRAD</v>
      </c>
      <c r="H330" s="300">
        <f>'Décompte CLUB'!H53</f>
        <v>0</v>
      </c>
      <c r="I330" s="6">
        <f>'Décompte CLUB'!G53</f>
        <v>10</v>
      </c>
      <c r="M330" s="311" t="str">
        <f>'Décompte CLUB'!J53</f>
        <v>CSRAD</v>
      </c>
      <c r="N330" s="300">
        <f>'Décompte CLUB'!L53</f>
        <v>190</v>
      </c>
      <c r="O330" s="6">
        <f>'Décompte CLUB'!M53</f>
        <v>9</v>
      </c>
    </row>
  </sheetData>
  <sortState ref="M314:O329">
    <sortCondition ref="O314:O329"/>
  </sortState>
  <mergeCells count="100">
    <mergeCell ref="B301:D301"/>
    <mergeCell ref="E301:G301"/>
    <mergeCell ref="H301:J301"/>
    <mergeCell ref="K301:M301"/>
    <mergeCell ref="B290:D290"/>
    <mergeCell ref="E290:G290"/>
    <mergeCell ref="H290:J290"/>
    <mergeCell ref="K290:M290"/>
    <mergeCell ref="A300:N300"/>
    <mergeCell ref="K257:M257"/>
    <mergeCell ref="A225:K225"/>
    <mergeCell ref="A226:E226"/>
    <mergeCell ref="G226:K226"/>
    <mergeCell ref="A227:D227"/>
    <mergeCell ref="G227:J227"/>
    <mergeCell ref="A245:N245"/>
    <mergeCell ref="B246:D246"/>
    <mergeCell ref="E246:G246"/>
    <mergeCell ref="H246:J246"/>
    <mergeCell ref="K246:M246"/>
    <mergeCell ref="A256:N256"/>
    <mergeCell ref="T105:X105"/>
    <mergeCell ref="P158:Q158"/>
    <mergeCell ref="A192:B192"/>
    <mergeCell ref="D192:E192"/>
    <mergeCell ref="G192:H192"/>
    <mergeCell ref="J192:K192"/>
    <mergeCell ref="M192:N192"/>
    <mergeCell ref="P192:Q192"/>
    <mergeCell ref="A158:B158"/>
    <mergeCell ref="D158:E158"/>
    <mergeCell ref="G158:H158"/>
    <mergeCell ref="J158:K158"/>
    <mergeCell ref="M158:N158"/>
    <mergeCell ref="A191:Q191"/>
    <mergeCell ref="T191:X191"/>
    <mergeCell ref="T192:X192"/>
    <mergeCell ref="M311:O311"/>
    <mergeCell ref="G312:I312"/>
    <mergeCell ref="M312:O312"/>
    <mergeCell ref="P105:Q105"/>
    <mergeCell ref="A71:B71"/>
    <mergeCell ref="D71:E71"/>
    <mergeCell ref="G71:H71"/>
    <mergeCell ref="J71:K71"/>
    <mergeCell ref="A105:B105"/>
    <mergeCell ref="D105:E105"/>
    <mergeCell ref="G105:H105"/>
    <mergeCell ref="J105:K105"/>
    <mergeCell ref="M105:N105"/>
    <mergeCell ref="B257:D257"/>
    <mergeCell ref="E257:G257"/>
    <mergeCell ref="H257:J257"/>
    <mergeCell ref="A3:B3"/>
    <mergeCell ref="D3:E3"/>
    <mergeCell ref="A311:C311"/>
    <mergeCell ref="A312:C312"/>
    <mergeCell ref="G311:I311"/>
    <mergeCell ref="A267:N267"/>
    <mergeCell ref="B268:D268"/>
    <mergeCell ref="E268:G268"/>
    <mergeCell ref="H268:J268"/>
    <mergeCell ref="K268:M268"/>
    <mergeCell ref="A278:N278"/>
    <mergeCell ref="B279:D279"/>
    <mergeCell ref="E279:G279"/>
    <mergeCell ref="H279:J279"/>
    <mergeCell ref="K279:M279"/>
    <mergeCell ref="A289:N289"/>
    <mergeCell ref="T71:X71"/>
    <mergeCell ref="T104:X104"/>
    <mergeCell ref="A104:Q104"/>
    <mergeCell ref="W36:AA36"/>
    <mergeCell ref="W37:AA37"/>
    <mergeCell ref="M71:N71"/>
    <mergeCell ref="P71:Q71"/>
    <mergeCell ref="T157:X157"/>
    <mergeCell ref="T158:X158"/>
    <mergeCell ref="A138:K138"/>
    <mergeCell ref="A139:E139"/>
    <mergeCell ref="G139:K139"/>
    <mergeCell ref="A140:D140"/>
    <mergeCell ref="G140:J140"/>
    <mergeCell ref="A157:Q157"/>
    <mergeCell ref="A2:N2"/>
    <mergeCell ref="A36:T36"/>
    <mergeCell ref="A70:Q70"/>
    <mergeCell ref="G3:H3"/>
    <mergeCell ref="J3:K3"/>
    <mergeCell ref="M3:N3"/>
    <mergeCell ref="A37:B37"/>
    <mergeCell ref="D37:E37"/>
    <mergeCell ref="G37:H37"/>
    <mergeCell ref="J37:K37"/>
    <mergeCell ref="M37:N37"/>
    <mergeCell ref="P37:Q37"/>
    <mergeCell ref="S37:T37"/>
    <mergeCell ref="Q2:U2"/>
    <mergeCell ref="Q3:U3"/>
    <mergeCell ref="T70:X70"/>
  </mergeCells>
  <pageMargins left="0.31496062992125984" right="0.31496062992125984" top="0.94488188976377963" bottom="0.55118110236220474" header="0.31496062992125984" footer="0.31496062992125984"/>
  <pageSetup scale="70" orientation="landscape" r:id="rId1"/>
  <headerFooter>
    <oddHeader xml:space="preserve">&amp;C&amp;"-,Gras"&amp;12Compilation Régionale
Physique
</oddHeader>
    <oddFooter>&amp;L2016-02-07&amp;C&amp;G</oddFooter>
  </headerFooter>
  <rowBreaks count="5" manualBreakCount="5">
    <brk id="35" max="16383" man="1"/>
    <brk id="69" max="16383" man="1"/>
    <brk id="103" max="26" man="1"/>
    <brk id="155" max="16383" man="1"/>
    <brk id="223" max="26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B1:K268"/>
  <sheetViews>
    <sheetView topLeftCell="A66" workbookViewId="0">
      <selection activeCell="H84" sqref="H84"/>
    </sheetView>
  </sheetViews>
  <sheetFormatPr baseColWidth="10" defaultColWidth="11.5703125" defaultRowHeight="15" x14ac:dyDescent="0.25"/>
  <cols>
    <col min="1" max="1" width="3.28515625" customWidth="1"/>
    <col min="3" max="3" width="12.5703125" customWidth="1"/>
    <col min="4" max="11" width="20.7109375" customWidth="1"/>
  </cols>
  <sheetData>
    <row r="1" spans="2:11" ht="15.75" thickBot="1" x14ac:dyDescent="0.3"/>
    <row r="2" spans="2:11" ht="21.75" thickBot="1" x14ac:dyDescent="0.4">
      <c r="B2" s="400" t="s">
        <v>87</v>
      </c>
      <c r="C2" s="400"/>
      <c r="D2" s="400"/>
      <c r="E2" s="400"/>
      <c r="F2" s="400"/>
      <c r="G2" s="400"/>
      <c r="H2" s="400"/>
      <c r="I2" s="400"/>
      <c r="J2" s="400"/>
      <c r="K2" s="400"/>
    </row>
    <row r="3" spans="2:11" ht="15.75" thickBot="1" x14ac:dyDescent="0.3">
      <c r="B3" s="419" t="s">
        <v>94</v>
      </c>
      <c r="C3" s="419"/>
      <c r="D3" s="49">
        <v>8</v>
      </c>
      <c r="E3" s="49">
        <v>6</v>
      </c>
      <c r="F3" s="49">
        <v>4</v>
      </c>
      <c r="G3" s="49">
        <v>2</v>
      </c>
      <c r="H3" s="49">
        <v>1</v>
      </c>
      <c r="I3" s="49">
        <v>3</v>
      </c>
      <c r="J3" s="49">
        <v>5</v>
      </c>
      <c r="K3" s="49">
        <v>7</v>
      </c>
    </row>
    <row r="4" spans="2:11" x14ac:dyDescent="0.25">
      <c r="B4" s="415" t="s">
        <v>85</v>
      </c>
      <c r="C4" s="83" t="s">
        <v>10</v>
      </c>
      <c r="D4" s="116" t="e">
        <f>LOOKUP(8,'Résultats PRÉLIMINAIRES'!$F$5:$F$34,'Résultats PRÉLIMINAIRES'!$A$5:$A$34)</f>
        <v>#N/A</v>
      </c>
      <c r="E4" s="116" t="e">
        <f>LOOKUP(6,'Résultats PRÉLIMINAIRES'!$F$5:$F$34,'Résultats PRÉLIMINAIRES'!$A$5:$A$34)</f>
        <v>#N/A</v>
      </c>
      <c r="F4" s="79" t="e">
        <f>LOOKUP(4,'Résultats PRÉLIMINAIRES'!$F$5:$F$34,'Résultats PRÉLIMINAIRES'!$A$5:$A$34)</f>
        <v>#N/A</v>
      </c>
      <c r="G4" s="116" t="e">
        <f>LOOKUP(2,'Résultats PRÉLIMINAIRES'!$F$5:$F$34,'Résultats PRÉLIMINAIRES'!$A$5:$A$34)</f>
        <v>#N/A</v>
      </c>
      <c r="H4" s="116" t="e">
        <f>LOOKUP(1,'Résultats PRÉLIMINAIRES'!$F$5:$F$34,'Résultats PRÉLIMINAIRES'!$A$5:$A$34)</f>
        <v>#N/A</v>
      </c>
      <c r="I4" s="116" t="e">
        <f>LOOKUP(3,'Résultats PRÉLIMINAIRES'!$F$5:$F$34,'Résultats PRÉLIMINAIRES'!$A$5:$A$34)</f>
        <v>#N/A</v>
      </c>
      <c r="J4" s="79" t="e">
        <f>LOOKUP(5,'Résultats PRÉLIMINAIRES'!$F$5:$F$34,'Résultats PRÉLIMINAIRES'!$A$5:$A$34)</f>
        <v>#N/A</v>
      </c>
      <c r="K4" s="79" t="e">
        <f>LOOKUP(7,'Résultats PRÉLIMINAIRES'!$F$5:$F$34,'Résultats PRÉLIMINAIRES'!$A$5:$A$34)</f>
        <v>#N/A</v>
      </c>
    </row>
    <row r="5" spans="2:11" x14ac:dyDescent="0.25">
      <c r="B5" s="417"/>
      <c r="C5" s="84" t="s">
        <v>11</v>
      </c>
      <c r="D5" s="117" t="e">
        <f>LOOKUP(8,'Résultats PRÉLIMINAIRES'!$F$5:$F$34,'Résultats PRÉLIMINAIRES'!$B$5:$B$34)</f>
        <v>#N/A</v>
      </c>
      <c r="E5" s="117" t="e">
        <f>LOOKUP(6,'Résultats PRÉLIMINAIRES'!$F$5:$F$34,'Résultats PRÉLIMINAIRES'!$B$5:$B$34)</f>
        <v>#N/A</v>
      </c>
      <c r="F5" s="80" t="e">
        <f>LOOKUP(4,'Résultats PRÉLIMINAIRES'!$F$5:$F$34,'Résultats PRÉLIMINAIRES'!$B$5:$B$34)</f>
        <v>#N/A</v>
      </c>
      <c r="G5" s="117" t="e">
        <f>LOOKUP(2,'Résultats PRÉLIMINAIRES'!$F$5:$F$34,'Résultats PRÉLIMINAIRES'!$B$5:$B$34)</f>
        <v>#N/A</v>
      </c>
      <c r="H5" s="117" t="e">
        <f>LOOKUP(1,'Résultats PRÉLIMINAIRES'!$F$5:$F$34,'Résultats PRÉLIMINAIRES'!$B$5:$B$34)</f>
        <v>#N/A</v>
      </c>
      <c r="I5" s="117" t="e">
        <f>LOOKUP(3,'Résultats PRÉLIMINAIRES'!$F$5:$F$34,'Résultats PRÉLIMINAIRES'!$B$5:$B$34)</f>
        <v>#N/A</v>
      </c>
      <c r="J5" s="80" t="e">
        <f>LOOKUP(5,'Résultats PRÉLIMINAIRES'!$F$5:$F$34,'Résultats PRÉLIMINAIRES'!$B$5:$B$34)</f>
        <v>#N/A</v>
      </c>
      <c r="K5" s="80" t="e">
        <f>LOOKUP(7,'Résultats PRÉLIMINAIRES'!$F$5:$F$34,'Résultats PRÉLIMINAIRES'!$B$5:$B$34)</f>
        <v>#N/A</v>
      </c>
    </row>
    <row r="6" spans="2:11" x14ac:dyDescent="0.25">
      <c r="B6" s="417"/>
      <c r="C6" s="84" t="s">
        <v>12</v>
      </c>
      <c r="D6" s="81"/>
      <c r="E6" s="81"/>
      <c r="F6" s="81"/>
      <c r="G6" s="81"/>
      <c r="H6" s="81"/>
      <c r="I6" s="81"/>
      <c r="J6" s="81"/>
      <c r="K6" s="81"/>
    </row>
    <row r="7" spans="2:11" x14ac:dyDescent="0.25">
      <c r="B7" s="417"/>
      <c r="C7" s="84" t="s">
        <v>13</v>
      </c>
      <c r="D7" s="81"/>
      <c r="E7" s="81"/>
      <c r="F7" s="81"/>
      <c r="G7" s="81"/>
      <c r="H7" s="81"/>
      <c r="I7" s="81"/>
      <c r="J7" s="81"/>
      <c r="K7" s="81"/>
    </row>
    <row r="8" spans="2:11" ht="15.75" thickBot="1" x14ac:dyDescent="0.3">
      <c r="B8" s="418"/>
      <c r="C8" s="85" t="s">
        <v>86</v>
      </c>
      <c r="D8" s="82"/>
      <c r="E8" s="82"/>
      <c r="F8" s="82"/>
      <c r="G8" s="82"/>
      <c r="H8" s="82"/>
      <c r="I8" s="82"/>
      <c r="J8" s="82"/>
      <c r="K8" s="82"/>
    </row>
    <row r="9" spans="2:11" x14ac:dyDescent="0.25">
      <c r="B9" s="415" t="s">
        <v>88</v>
      </c>
      <c r="C9" s="83" t="s">
        <v>10</v>
      </c>
      <c r="D9" s="79" t="str">
        <f>LOOKUP(8,'Résultats PRÉLIMINAIRES'!$H$5:$H$34,'Résultats PRÉLIMINAIRES'!$A$5:$A$34)</f>
        <v>CASO</v>
      </c>
      <c r="E9" s="79" t="str">
        <f>LOOKUP(6,'Résultats PRÉLIMINAIRES'!$H$5:$H$34,'Résultats PRÉLIMINAIRES'!$A$5:$A$34)</f>
        <v>CASO</v>
      </c>
      <c r="F9" s="79" t="str">
        <f>LOOKUP(4,'Résultats PRÉLIMINAIRES'!$H$5:$H$34,'Résultats PRÉLIMINAIRES'!$A$5:$A$34)</f>
        <v>CASO</v>
      </c>
      <c r="G9" s="79" t="str">
        <f>LOOKUP(2,'Résultats PRÉLIMINAIRES'!$H$5:$H$34,'Résultats PRÉLIMINAIRES'!$A$5:$A$34)</f>
        <v>CASO</v>
      </c>
      <c r="H9" s="79" t="str">
        <f>LOOKUP(1,'Résultats PRÉLIMINAIRES'!$H$5:$H$34,'Résultats PRÉLIMINAIRES'!$A$5:$A$34)</f>
        <v>CASO</v>
      </c>
      <c r="I9" s="79" t="str">
        <f>LOOKUP(3,'Résultats PRÉLIMINAIRES'!$H$5:$H$34,'Résultats PRÉLIMINAIRES'!$A$5:$A$34)</f>
        <v>CASO</v>
      </c>
      <c r="J9" s="79" t="str">
        <f>LOOKUP(5,'Résultats PRÉLIMINAIRES'!$H$5:$H$34,'Résultats PRÉLIMINAIRES'!$A$5:$A$34)</f>
        <v>CASO</v>
      </c>
      <c r="K9" s="79" t="str">
        <f>LOOKUP(7,'Résultats PRÉLIMINAIRES'!$H$5:$H$34,'Résultats PRÉLIMINAIRES'!$A$5:$A$34)</f>
        <v>CASO</v>
      </c>
    </row>
    <row r="10" spans="2:11" x14ac:dyDescent="0.25">
      <c r="B10" s="417"/>
      <c r="C10" s="84" t="s">
        <v>11</v>
      </c>
      <c r="D10" s="80" t="str">
        <f>LOOKUP(8,'Résultats PRÉLIMINAIRES'!$H$5:$H$34,'Résultats PRÉLIMINAIRES'!$B$5:$B$34)</f>
        <v>Zacharie Taillefer</v>
      </c>
      <c r="E10" s="80" t="str">
        <f>LOOKUP(6,'Résultats PRÉLIMINAIRES'!$H$5:$H$34,'Résultats PRÉLIMINAIRES'!$B$5:$B$34)</f>
        <v>Zacharie Taillefer</v>
      </c>
      <c r="F10" s="80" t="str">
        <f>LOOKUP(4,'Résultats PRÉLIMINAIRES'!$H$5:$H$34,'Résultats PRÉLIMINAIRES'!$B$5:$B$34)</f>
        <v>Zacharie Taillefer</v>
      </c>
      <c r="G10" s="80" t="str">
        <f>LOOKUP(2,'Résultats PRÉLIMINAIRES'!$H$5:$H$34,'Résultats PRÉLIMINAIRES'!$B$5:$B$34)</f>
        <v>Zacharie Taillefer</v>
      </c>
      <c r="H10" s="80" t="str">
        <f>LOOKUP(1,'Résultats PRÉLIMINAIRES'!$H$5:$H$34,'Résultats PRÉLIMINAIRES'!$B$5:$B$34)</f>
        <v>Zacharie Taillefer</v>
      </c>
      <c r="I10" s="80" t="str">
        <f>LOOKUP(3,'Résultats PRÉLIMINAIRES'!$H$5:$H$34,'Résultats PRÉLIMINAIRES'!$B$5:$B$34)</f>
        <v>Zacharie Taillefer</v>
      </c>
      <c r="J10" s="80" t="str">
        <f>LOOKUP(5,'Résultats PRÉLIMINAIRES'!$H$5:$H$34,'Résultats PRÉLIMINAIRES'!$B$5:$B$34)</f>
        <v>Zacharie Taillefer</v>
      </c>
      <c r="K10" s="80" t="str">
        <f>LOOKUP(7,'Résultats PRÉLIMINAIRES'!$H$5:$H$34,'Résultats PRÉLIMINAIRES'!$B$5:$B$34)</f>
        <v>Zacharie Taillefer</v>
      </c>
    </row>
    <row r="11" spans="2:11" x14ac:dyDescent="0.25">
      <c r="B11" s="417"/>
      <c r="C11" s="84" t="s">
        <v>12</v>
      </c>
      <c r="D11" s="81"/>
      <c r="E11" s="81"/>
      <c r="F11" s="81"/>
      <c r="G11" s="81"/>
      <c r="H11" s="81"/>
      <c r="I11" s="81"/>
      <c r="J11" s="81"/>
      <c r="K11" s="81"/>
    </row>
    <row r="12" spans="2:11" x14ac:dyDescent="0.25">
      <c r="B12" s="417"/>
      <c r="C12" s="84" t="s">
        <v>13</v>
      </c>
      <c r="D12" s="81"/>
      <c r="E12" s="81"/>
      <c r="F12" s="81"/>
      <c r="G12" s="81"/>
      <c r="H12" s="81"/>
      <c r="I12" s="81"/>
      <c r="J12" s="81"/>
      <c r="K12" s="81"/>
    </row>
    <row r="13" spans="2:11" ht="15.75" thickBot="1" x14ac:dyDescent="0.3">
      <c r="B13" s="418"/>
      <c r="C13" s="85" t="s">
        <v>86</v>
      </c>
      <c r="D13" s="82"/>
      <c r="E13" s="82"/>
      <c r="F13" s="82"/>
      <c r="G13" s="82"/>
      <c r="H13" s="82"/>
      <c r="I13" s="82"/>
      <c r="J13" s="82"/>
      <c r="K13" s="82"/>
    </row>
    <row r="14" spans="2:11" x14ac:dyDescent="0.25">
      <c r="B14" s="415" t="s">
        <v>89</v>
      </c>
      <c r="C14" s="83" t="s">
        <v>10</v>
      </c>
      <c r="D14" s="79" t="str">
        <f>LOOKUP(8,'Résultats PRÉLIMINAIRES'!$J$5:$J$34,'Résultats PRÉLIMINAIRES'!$A$5:$A$34)</f>
        <v>CASO</v>
      </c>
      <c r="E14" s="116" t="str">
        <f>LOOKUP(6,'Résultats PRÉLIMINAIRES'!$J$5:$J$34,'Résultats PRÉLIMINAIRES'!$A$5:$A$34)</f>
        <v>CASO</v>
      </c>
      <c r="F14" s="79" t="str">
        <f>LOOKUP(4,'Résultats PRÉLIMINAIRES'!$J$5:$J$34,'Résultats PRÉLIMINAIRES'!$A$5:$A$34)</f>
        <v>CASO</v>
      </c>
      <c r="G14" s="79" t="str">
        <f>LOOKUP(2,'Résultats PRÉLIMINAIRES'!$J$5:$J$34,'Résultats PRÉLIMINAIRES'!$A$5:$A$34)</f>
        <v>CASO</v>
      </c>
      <c r="H14" s="79" t="str">
        <f>LOOKUP(1,'Résultats PRÉLIMINAIRES'!$J$5:$J$34,'Résultats PRÉLIMINAIRES'!$A$5:$A$34)</f>
        <v>CASO</v>
      </c>
      <c r="I14" s="79" t="str">
        <f>LOOKUP(3,'Résultats PRÉLIMINAIRES'!$J$5:$J$34,'Résultats PRÉLIMINAIRES'!$A$5:$A$34)</f>
        <v>CASO</v>
      </c>
      <c r="J14" s="116" t="str">
        <f>LOOKUP(5,'Résultats PRÉLIMINAIRES'!$J$5:$J$34,'Résultats PRÉLIMINAIRES'!$A$5:$A$34)</f>
        <v>CASO</v>
      </c>
      <c r="K14" s="79" t="str">
        <f>LOOKUP(7,'Résultats PRÉLIMINAIRES'!$J$5:$J$34,'Résultats PRÉLIMINAIRES'!$A$5:$A$34)</f>
        <v>CASO</v>
      </c>
    </row>
    <row r="15" spans="2:11" x14ac:dyDescent="0.25">
      <c r="B15" s="417"/>
      <c r="C15" s="84" t="s">
        <v>11</v>
      </c>
      <c r="D15" s="80" t="str">
        <f>LOOKUP(8,'Résultats PRÉLIMINAIRES'!$J$5:$J$34,'Résultats PRÉLIMINAIRES'!$B$5:$B$34)</f>
        <v>Zacharie Taillefer</v>
      </c>
      <c r="E15" s="117" t="str">
        <f>LOOKUP(6,'Résultats PRÉLIMINAIRES'!$J$5:$J$34,'Résultats PRÉLIMINAIRES'!$B$5:$B$34)</f>
        <v>Zacharie Taillefer</v>
      </c>
      <c r="F15" s="80" t="str">
        <f>LOOKUP(4,'Résultats PRÉLIMINAIRES'!$J$5:$J$34,'Résultats PRÉLIMINAIRES'!$B$5:$B$34)</f>
        <v>Zacharie Taillefer</v>
      </c>
      <c r="G15" s="80" t="str">
        <f>LOOKUP(2,'Résultats PRÉLIMINAIRES'!$J$5:$J$34,'Résultats PRÉLIMINAIRES'!$B$5:$B$34)</f>
        <v>Zacharie Taillefer</v>
      </c>
      <c r="H15" s="80" t="str">
        <f>LOOKUP(1,'Résultats PRÉLIMINAIRES'!$J$5:$J$34,'Résultats PRÉLIMINAIRES'!$B$5:$B$34)</f>
        <v>Zacharie Taillefer</v>
      </c>
      <c r="I15" s="80" t="str">
        <f>LOOKUP(3,'Résultats PRÉLIMINAIRES'!$J$5:$J$34,'Résultats PRÉLIMINAIRES'!$B$5:$B$34)</f>
        <v>Zacharie Taillefer</v>
      </c>
      <c r="J15" s="117" t="str">
        <f>LOOKUP(5,'Résultats PRÉLIMINAIRES'!$J$5:$J$34,'Résultats PRÉLIMINAIRES'!$B$5:$B$34)</f>
        <v>Zacharie Taillefer</v>
      </c>
      <c r="K15" s="80" t="str">
        <f>LOOKUP(7,'Résultats PRÉLIMINAIRES'!$J$5:$J$34,'Résultats PRÉLIMINAIRES'!$B$5:$B$34)</f>
        <v>Zacharie Taillefer</v>
      </c>
    </row>
    <row r="16" spans="2:11" x14ac:dyDescent="0.25">
      <c r="B16" s="417"/>
      <c r="C16" s="84" t="s">
        <v>12</v>
      </c>
      <c r="D16" s="81"/>
      <c r="E16" s="81"/>
      <c r="F16" s="81"/>
      <c r="G16" s="81"/>
      <c r="H16" s="81"/>
      <c r="I16" s="81"/>
      <c r="J16" s="81"/>
      <c r="K16" s="81"/>
    </row>
    <row r="17" spans="2:11" x14ac:dyDescent="0.25">
      <c r="B17" s="417"/>
      <c r="C17" s="84" t="s">
        <v>13</v>
      </c>
      <c r="D17" s="81"/>
      <c r="E17" s="81"/>
      <c r="F17" s="81"/>
      <c r="G17" s="81"/>
      <c r="H17" s="81"/>
      <c r="I17" s="81"/>
      <c r="J17" s="81"/>
      <c r="K17" s="81"/>
    </row>
    <row r="18" spans="2:11" ht="15.75" thickBot="1" x14ac:dyDescent="0.3">
      <c r="B18" s="418"/>
      <c r="C18" s="85" t="s">
        <v>86</v>
      </c>
      <c r="D18" s="82"/>
      <c r="E18" s="82"/>
      <c r="F18" s="82"/>
      <c r="G18" s="82"/>
      <c r="H18" s="82"/>
      <c r="I18" s="82"/>
      <c r="J18" s="82"/>
      <c r="K18" s="82"/>
    </row>
    <row r="19" spans="2:11" x14ac:dyDescent="0.25">
      <c r="B19" s="415" t="s">
        <v>90</v>
      </c>
      <c r="C19" s="83" t="s">
        <v>10</v>
      </c>
      <c r="D19" s="79" t="str">
        <f>LOOKUP(8,'Résultats PRÉLIMINAIRES'!$L$5:$L$34,'Résultats PRÉLIMINAIRES'!$A$5:$A$34)</f>
        <v>CASO</v>
      </c>
      <c r="E19" s="79" t="str">
        <f>LOOKUP(6,'Résultats PRÉLIMINAIRES'!$L$5:$L$34,'Résultats PRÉLIMINAIRES'!$A$5:$A$34)</f>
        <v>CASO</v>
      </c>
      <c r="F19" s="116" t="str">
        <f>LOOKUP(4,'Résultats PRÉLIMINAIRES'!$L$5:$L$34,'Résultats PRÉLIMINAIRES'!$A$5:$A$34)</f>
        <v>CASO</v>
      </c>
      <c r="G19" s="79" t="str">
        <f>LOOKUP(2,'Résultats PRÉLIMINAIRES'!$L$5:$L$34,'Résultats PRÉLIMINAIRES'!$A$5:$A$34)</f>
        <v>CAEM</v>
      </c>
      <c r="H19" s="79" t="e">
        <f>LOOKUP(1,'Résultats PRÉLIMINAIRES'!$L$5:$L$34,'Résultats PRÉLIMINAIRES'!$A$5:$A$34)</f>
        <v>#N/A</v>
      </c>
      <c r="I19" s="79" t="str">
        <f>LOOKUP(3,'Résultats PRÉLIMINAIRES'!$L$5:$L$34,'Résultats PRÉLIMINAIRES'!$A$5:$A$34)</f>
        <v>CAEM</v>
      </c>
      <c r="J19" s="79" t="str">
        <f>LOOKUP(5,'Résultats PRÉLIMINAIRES'!$L$5:$L$34,'Résultats PRÉLIMINAIRES'!$A$5:$A$34)</f>
        <v>CASO</v>
      </c>
      <c r="K19" s="79" t="str">
        <f>LOOKUP(7,'Résultats PRÉLIMINAIRES'!$L$5:$L$34,'Résultats PRÉLIMINAIRES'!$A$5:$A$34)</f>
        <v>CASO</v>
      </c>
    </row>
    <row r="20" spans="2:11" x14ac:dyDescent="0.25">
      <c r="B20" s="417"/>
      <c r="C20" s="84" t="s">
        <v>11</v>
      </c>
      <c r="D20" s="80" t="str">
        <f>LOOKUP(8,'Résultats PRÉLIMINAIRES'!$L$5:$L$34,'Résultats PRÉLIMINAIRES'!$B$5:$B$34)</f>
        <v>Zacharie Taillefer</v>
      </c>
      <c r="E20" s="80" t="str">
        <f>LOOKUP(6,'Résultats PRÉLIMINAIRES'!$L$5:$L$34,'Résultats PRÉLIMINAIRES'!$B$5:$B$34)</f>
        <v>Zacharie Taillefer</v>
      </c>
      <c r="F20" s="117" t="str">
        <f>LOOKUP(4,'Résultats PRÉLIMINAIRES'!$L$5:$L$34,'Résultats PRÉLIMINAIRES'!$B$5:$B$34)</f>
        <v>Zacharie Taillefer</v>
      </c>
      <c r="G20" s="80" t="str">
        <f>LOOKUP(2,'Résultats PRÉLIMINAIRES'!$L$5:$L$34,'Résultats PRÉLIMINAIRES'!$B$5:$B$34)</f>
        <v>Emmy Mastrovito</v>
      </c>
      <c r="H20" s="80" t="e">
        <f>LOOKUP(1,'Résultats PRÉLIMINAIRES'!$L$5:$L$34,'Résultats PRÉLIMINAIRES'!$B$5:$B$34)</f>
        <v>#N/A</v>
      </c>
      <c r="I20" s="80" t="str">
        <f>LOOKUP(3,'Résultats PRÉLIMINAIRES'!$L$5:$L$34,'Résultats PRÉLIMINAIRES'!$B$5:$B$34)</f>
        <v>Emmy Mastrovito</v>
      </c>
      <c r="J20" s="80" t="str">
        <f>LOOKUP(5,'Résultats PRÉLIMINAIRES'!$L$5:$L$34,'Résultats PRÉLIMINAIRES'!$B$5:$B$34)</f>
        <v>Zacharie Taillefer</v>
      </c>
      <c r="K20" s="80" t="str">
        <f>LOOKUP(7,'Résultats PRÉLIMINAIRES'!$L$5:$L$34,'Résultats PRÉLIMINAIRES'!$B$5:$B$34)</f>
        <v>Zacharie Taillefer</v>
      </c>
    </row>
    <row r="21" spans="2:11" x14ac:dyDescent="0.25">
      <c r="B21" s="417"/>
      <c r="C21" s="84" t="s">
        <v>12</v>
      </c>
      <c r="D21" s="81"/>
      <c r="E21" s="81"/>
      <c r="F21" s="81"/>
      <c r="G21" s="81"/>
      <c r="H21" s="81"/>
      <c r="I21" s="81"/>
      <c r="J21" s="81"/>
      <c r="K21" s="81"/>
    </row>
    <row r="22" spans="2:11" x14ac:dyDescent="0.25">
      <c r="B22" s="417"/>
      <c r="C22" s="84" t="s">
        <v>13</v>
      </c>
      <c r="D22" s="81"/>
      <c r="E22" s="81"/>
      <c r="F22" s="81"/>
      <c r="G22" s="81"/>
      <c r="H22" s="81"/>
      <c r="I22" s="81"/>
      <c r="J22" s="81"/>
      <c r="K22" s="81"/>
    </row>
    <row r="23" spans="2:11" ht="15.75" thickBot="1" x14ac:dyDescent="0.3">
      <c r="B23" s="418"/>
      <c r="C23" s="85" t="s">
        <v>86</v>
      </c>
      <c r="D23" s="82"/>
      <c r="E23" s="82"/>
      <c r="F23" s="82"/>
      <c r="G23" s="82"/>
      <c r="H23" s="82"/>
      <c r="I23" s="82"/>
      <c r="J23" s="82"/>
      <c r="K23" s="82"/>
    </row>
    <row r="24" spans="2:11" x14ac:dyDescent="0.25">
      <c r="B24" s="415" t="s">
        <v>48</v>
      </c>
      <c r="C24" s="83" t="s">
        <v>10</v>
      </c>
      <c r="D24" s="79" t="str">
        <f>LOOKUP(8,'Résultats PRÉLIMINAIRES'!$N$5:$N$34,'Résultats PRÉLIMINAIRES'!$A$5:$A$34)</f>
        <v>CASO</v>
      </c>
      <c r="E24" s="79" t="str">
        <f>LOOKUP(6,'Résultats PRÉLIMINAIRES'!$N$5:$N$34,'Résultats PRÉLIMINAIRES'!$A$5:$A$34)</f>
        <v>CASO</v>
      </c>
      <c r="F24" s="116" t="str">
        <f>LOOKUP(4,'Résultats PRÉLIMINAIRES'!$N$5:$N$34,'Résultats PRÉLIMINAIRES'!$A$5:$A$34)</f>
        <v>CAEM</v>
      </c>
      <c r="G24" s="79" t="str">
        <f>LOOKUP(2,'Résultats PRÉLIMINAIRES'!$N$5:$N$34,'Résultats PRÉLIMINAIRES'!$A$5:$A$34)</f>
        <v>CAEM</v>
      </c>
      <c r="H24" s="79" t="e">
        <f>LOOKUP(1,'Résultats PRÉLIMINAIRES'!$N$5:$N$34,'Résultats PRÉLIMINAIRES'!$A$5:$A$34)</f>
        <v>#N/A</v>
      </c>
      <c r="I24" s="79" t="str">
        <f>LOOKUP(3,'Résultats PRÉLIMINAIRES'!$N$5:$N$34,'Résultats PRÉLIMINAIRES'!$A$5:$A$34)</f>
        <v>CAEM</v>
      </c>
      <c r="J24" s="79" t="str">
        <f>LOOKUP(5,'Résultats PRÉLIMINAIRES'!$N$5:$N$34,'Résultats PRÉLIMINAIRES'!$A$5:$A$34)</f>
        <v>CASO</v>
      </c>
      <c r="K24" s="116" t="str">
        <f>LOOKUP(7,'Résultats PRÉLIMINAIRES'!$N$5:$N$34,'Résultats PRÉLIMINAIRES'!$A$5:$A$34)</f>
        <v>CASO</v>
      </c>
    </row>
    <row r="25" spans="2:11" x14ac:dyDescent="0.25">
      <c r="B25" s="417"/>
      <c r="C25" s="84" t="s">
        <v>11</v>
      </c>
      <c r="D25" s="80" t="str">
        <f>LOOKUP(8,'Résultats PRÉLIMINAIRES'!$N$5:$N$34,'Résultats PRÉLIMINAIRES'!$B$5:$B$34)</f>
        <v>Zacharie Taillefer</v>
      </c>
      <c r="E25" s="80" t="str">
        <f>LOOKUP(6,'Résultats PRÉLIMINAIRES'!$N$5:$N$34,'Résultats PRÉLIMINAIRES'!$B$5:$B$34)</f>
        <v>Zacharie Taillefer</v>
      </c>
      <c r="F25" s="117" t="str">
        <f>LOOKUP(4,'Résultats PRÉLIMINAIRES'!$N$5:$N$34,'Résultats PRÉLIMINAIRES'!$B$5:$B$34)</f>
        <v>Emmy Mastrovito</v>
      </c>
      <c r="G25" s="80" t="str">
        <f>LOOKUP(2,'Résultats PRÉLIMINAIRES'!$N$5:$N$34,'Résultats PRÉLIMINAIRES'!$B$5:$B$34)</f>
        <v>Emmy Mastrovito</v>
      </c>
      <c r="H25" s="80" t="e">
        <f>LOOKUP(1,'Résultats PRÉLIMINAIRES'!$N$5:$N$34,'Résultats PRÉLIMINAIRES'!$B$5:$B$34)</f>
        <v>#N/A</v>
      </c>
      <c r="I25" s="80" t="str">
        <f>LOOKUP(3,'Résultats PRÉLIMINAIRES'!$N$5:$N$34,'Résultats PRÉLIMINAIRES'!$B$5:$B$34)</f>
        <v>Emmy Mastrovito</v>
      </c>
      <c r="J25" s="80" t="str">
        <f>LOOKUP(5,'Résultats PRÉLIMINAIRES'!$N$5:$N$34,'Résultats PRÉLIMINAIRES'!$B$5:$B$34)</f>
        <v>Zacharie Taillefer</v>
      </c>
      <c r="K25" s="117" t="str">
        <f>LOOKUP(7,'Résultats PRÉLIMINAIRES'!$N$5:$N$34,'Résultats PRÉLIMINAIRES'!$B$5:$B$34)</f>
        <v>Zacharie Taillefer</v>
      </c>
    </row>
    <row r="26" spans="2:11" x14ac:dyDescent="0.25">
      <c r="B26" s="417"/>
      <c r="C26" s="84" t="s">
        <v>12</v>
      </c>
      <c r="D26" s="81"/>
      <c r="E26" s="81"/>
      <c r="F26" s="81"/>
      <c r="G26" s="81"/>
      <c r="H26" s="81"/>
      <c r="I26" s="81"/>
      <c r="J26" s="81"/>
      <c r="K26" s="81"/>
    </row>
    <row r="27" spans="2:11" x14ac:dyDescent="0.25">
      <c r="B27" s="417"/>
      <c r="C27" s="84" t="s">
        <v>13</v>
      </c>
      <c r="D27" s="81"/>
      <c r="E27" s="81"/>
      <c r="F27" s="81"/>
      <c r="G27" s="81"/>
      <c r="H27" s="81"/>
      <c r="I27" s="81"/>
      <c r="J27" s="81"/>
      <c r="K27" s="81"/>
    </row>
    <row r="28" spans="2:11" ht="15.75" thickBot="1" x14ac:dyDescent="0.3">
      <c r="B28" s="418"/>
      <c r="C28" s="85" t="s">
        <v>86</v>
      </c>
      <c r="D28" s="82"/>
      <c r="E28" s="82"/>
      <c r="F28" s="82"/>
      <c r="G28" s="82"/>
      <c r="H28" s="82"/>
      <c r="I28" s="82"/>
      <c r="J28" s="82"/>
      <c r="K28" s="82"/>
    </row>
    <row r="29" spans="2:11" ht="15.75" thickBot="1" x14ac:dyDescent="0.3"/>
    <row r="30" spans="2:11" ht="21.75" thickBot="1" x14ac:dyDescent="0.4">
      <c r="B30" s="400" t="s">
        <v>91</v>
      </c>
      <c r="C30" s="400"/>
      <c r="D30" s="400"/>
      <c r="E30" s="400"/>
      <c r="F30" s="400"/>
      <c r="G30" s="400"/>
      <c r="H30" s="400"/>
      <c r="I30" s="400"/>
      <c r="J30" s="400"/>
      <c r="K30" s="400"/>
    </row>
    <row r="31" spans="2:11" ht="15.75" thickBot="1" x14ac:dyDescent="0.3">
      <c r="B31" s="419" t="s">
        <v>94</v>
      </c>
      <c r="C31" s="419"/>
      <c r="D31" s="86">
        <v>8</v>
      </c>
      <c r="E31" s="86">
        <v>6</v>
      </c>
      <c r="F31" s="86">
        <v>4</v>
      </c>
      <c r="G31" s="86">
        <v>2</v>
      </c>
      <c r="H31" s="86">
        <v>1</v>
      </c>
      <c r="I31" s="86">
        <v>3</v>
      </c>
      <c r="J31" s="86">
        <v>5</v>
      </c>
      <c r="K31" s="86">
        <v>7</v>
      </c>
    </row>
    <row r="32" spans="2:11" x14ac:dyDescent="0.25">
      <c r="B32" s="415" t="s">
        <v>85</v>
      </c>
      <c r="C32" s="83" t="s">
        <v>10</v>
      </c>
      <c r="D32" s="116" t="e">
        <f>LOOKUP(8,'Résultats PRÉLIMINAIRES'!$F$39:$F$68,'Résultats PRÉLIMINAIRES'!$A$39:$A$68)</f>
        <v>#N/A</v>
      </c>
      <c r="E32" s="116" t="e">
        <f>LOOKUP(6,'Résultats PRÉLIMINAIRES'!$F$39:$F$68,'Résultats PRÉLIMINAIRES'!$A$39:$A$68)</f>
        <v>#N/A</v>
      </c>
      <c r="F32" s="116" t="e">
        <f>LOOKUP(4,'Résultats PRÉLIMINAIRES'!$F$39:$F$68,'Résultats PRÉLIMINAIRES'!$A$39:$A$68)</f>
        <v>#N/A</v>
      </c>
      <c r="G32" s="79" t="e">
        <f>LOOKUP(2,'Résultats PRÉLIMINAIRES'!$F$39:$F$68,'Résultats PRÉLIMINAIRES'!$A$39:$A$68)</f>
        <v>#N/A</v>
      </c>
      <c r="H32" s="116" t="e">
        <f>LOOKUP(1,'Résultats PRÉLIMINAIRES'!$F$39:$F$68,'Résultats PRÉLIMINAIRES'!$A$39:$A$68)</f>
        <v>#N/A</v>
      </c>
      <c r="I32" s="116" t="e">
        <f>LOOKUP(3,'Résultats PRÉLIMINAIRES'!$F$39:$F$68,'Résultats PRÉLIMINAIRES'!$A$39:$A$68)</f>
        <v>#N/A</v>
      </c>
      <c r="J32" s="116" t="e">
        <f>LOOKUP(5,'Résultats PRÉLIMINAIRES'!$F$39:$F$68,'Résultats PRÉLIMINAIRES'!$A$39:$A$68)</f>
        <v>#N/A</v>
      </c>
      <c r="K32" s="116" t="e">
        <f>LOOKUP(7,'Résultats PRÉLIMINAIRES'!$F$39:$F$68,'Résultats PRÉLIMINAIRES'!$A$39:$A$68)</f>
        <v>#N/A</v>
      </c>
    </row>
    <row r="33" spans="2:11" x14ac:dyDescent="0.25">
      <c r="B33" s="417"/>
      <c r="C33" s="84" t="s">
        <v>11</v>
      </c>
      <c r="D33" s="117" t="e">
        <f>LOOKUP(8,'Résultats PRÉLIMINAIRES'!$F$39:$F$68,'Résultats PRÉLIMINAIRES'!$B$39:$B$68)</f>
        <v>#N/A</v>
      </c>
      <c r="E33" s="117" t="e">
        <f>LOOKUP(6,'Résultats PRÉLIMINAIRES'!$F$39:$F$68,'Résultats PRÉLIMINAIRES'!$B$39:$B$68)</f>
        <v>#N/A</v>
      </c>
      <c r="F33" s="117" t="e">
        <f>LOOKUP(4,'Résultats PRÉLIMINAIRES'!$F$39:$F$68,'Résultats PRÉLIMINAIRES'!$B$39:$B$68)</f>
        <v>#N/A</v>
      </c>
      <c r="G33" s="80" t="e">
        <f>LOOKUP(2,'Résultats PRÉLIMINAIRES'!$F$39:$F$68,'Résultats PRÉLIMINAIRES'!$B$39:$B$68)</f>
        <v>#N/A</v>
      </c>
      <c r="H33" s="117" t="e">
        <f>LOOKUP(1,'Résultats PRÉLIMINAIRES'!$F$39:$F$68,'Résultats PRÉLIMINAIRES'!$B$39:$B$68)</f>
        <v>#N/A</v>
      </c>
      <c r="I33" s="117" t="e">
        <f>LOOKUP(3,'Résultats PRÉLIMINAIRES'!$F$39:$F$68,'Résultats PRÉLIMINAIRES'!$B$39:$B$68)</f>
        <v>#N/A</v>
      </c>
      <c r="J33" s="117" t="e">
        <f>LOOKUP(5,'Résultats PRÉLIMINAIRES'!$F$39:$F$68,'Résultats PRÉLIMINAIRES'!$B$39:$B$68)</f>
        <v>#N/A</v>
      </c>
      <c r="K33" s="117" t="e">
        <f>LOOKUP(7,'Résultats PRÉLIMINAIRES'!$F$39:$F$68,'Résultats PRÉLIMINAIRES'!$B$39:$B$68)</f>
        <v>#N/A</v>
      </c>
    </row>
    <row r="34" spans="2:11" x14ac:dyDescent="0.25">
      <c r="B34" s="417"/>
      <c r="C34" s="84" t="s">
        <v>12</v>
      </c>
      <c r="D34" s="81"/>
      <c r="E34" s="81"/>
      <c r="F34" s="81"/>
      <c r="G34" s="81"/>
      <c r="H34" s="81"/>
      <c r="I34" s="81"/>
      <c r="J34" s="81"/>
      <c r="K34" s="81"/>
    </row>
    <row r="35" spans="2:11" x14ac:dyDescent="0.25">
      <c r="B35" s="417"/>
      <c r="C35" s="84" t="s">
        <v>13</v>
      </c>
      <c r="D35" s="81"/>
      <c r="E35" s="81"/>
      <c r="F35" s="81"/>
      <c r="G35" s="81"/>
      <c r="H35" s="81"/>
      <c r="I35" s="81"/>
      <c r="J35" s="81"/>
      <c r="K35" s="81"/>
    </row>
    <row r="36" spans="2:11" ht="15.75" thickBot="1" x14ac:dyDescent="0.3">
      <c r="B36" s="418"/>
      <c r="C36" s="85" t="s">
        <v>86</v>
      </c>
      <c r="D36" s="82"/>
      <c r="E36" s="82"/>
      <c r="F36" s="82"/>
      <c r="G36" s="82"/>
      <c r="H36" s="82"/>
      <c r="I36" s="82"/>
      <c r="J36" s="82"/>
      <c r="K36" s="82"/>
    </row>
    <row r="37" spans="2:11" x14ac:dyDescent="0.25">
      <c r="B37" s="415" t="s">
        <v>88</v>
      </c>
      <c r="C37" s="83" t="s">
        <v>10</v>
      </c>
      <c r="D37" s="79" t="str">
        <f>LOOKUP(8,'Résultats PRÉLIMINAIRES'!$H$39:$H$68,'Résultats PRÉLIMINAIRES'!$A$39:$A$68)</f>
        <v>CSRN</v>
      </c>
      <c r="E37" s="79" t="str">
        <f>LOOKUP(6,'Résultats PRÉLIMINAIRES'!$H$39:$H$68,'Résultats PRÉLIMINAIRES'!$A$39:$A$68)</f>
        <v>SSSL</v>
      </c>
      <c r="F37" s="79" t="e">
        <f>LOOKUP(4,'Résultats PRÉLIMINAIRES'!$H$39:$H$68,'Résultats PRÉLIMINAIRES'!$A$39:$A$68)</f>
        <v>#N/A</v>
      </c>
      <c r="G37" s="79" t="e">
        <f>LOOKUP(2,'Résultats PRÉLIMINAIRES'!$H$39:$H$68,'Résultats PRÉLIMINAIRES'!$A$39:$A$68)</f>
        <v>#N/A</v>
      </c>
      <c r="H37" s="79" t="e">
        <f>LOOKUP(1,'Résultats PRÉLIMINAIRES'!$H$39:$H$68,'Résultats PRÉLIMINAIRES'!$A$39:$A$68)</f>
        <v>#N/A</v>
      </c>
      <c r="I37" s="79" t="e">
        <f>LOOKUP(3,'Résultats PRÉLIMINAIRES'!$H$39:$H$68,'Résultats PRÉLIMINAIRES'!$A$39:$A$68)</f>
        <v>#N/A</v>
      </c>
      <c r="J37" s="79" t="e">
        <f>LOOKUP(5,'Résultats PRÉLIMINAIRES'!$H$39:$H$68,'Résultats PRÉLIMINAIRES'!$A$39:$A$68)</f>
        <v>#N/A</v>
      </c>
      <c r="K37" s="79" t="str">
        <f>LOOKUP(7,'Résultats PRÉLIMINAIRES'!$H$39:$H$68,'Résultats PRÉLIMINAIRES'!$A$39:$A$68)</f>
        <v>CSRN</v>
      </c>
    </row>
    <row r="38" spans="2:11" x14ac:dyDescent="0.25">
      <c r="B38" s="417"/>
      <c r="C38" s="84" t="s">
        <v>11</v>
      </c>
      <c r="D38" s="80" t="str">
        <f>LOOKUP(8,'Résultats PRÉLIMINAIRES'!$H$39:$H$68,'Résultats PRÉLIMINAIRES'!$B$39:$B$68)</f>
        <v>Eugénie Tétreault</v>
      </c>
      <c r="E38" s="80" t="str">
        <f>LOOKUP(6,'Résultats PRÉLIMINAIRES'!$H$39:$H$68,'Résultats PRÉLIMINAIRES'!$B$39:$B$68)</f>
        <v>Sybel Roy</v>
      </c>
      <c r="F38" s="80" t="e">
        <f>LOOKUP(4,'Résultats PRÉLIMINAIRES'!$H$39:$H$68,'Résultats PRÉLIMINAIRES'!$B$39:$B$68)</f>
        <v>#N/A</v>
      </c>
      <c r="G38" s="80" t="e">
        <f>LOOKUP(2,'Résultats PRÉLIMINAIRES'!$H$39:$H$68,'Résultats PRÉLIMINAIRES'!$B$39:$B$68)</f>
        <v>#N/A</v>
      </c>
      <c r="H38" s="80" t="e">
        <f>LOOKUP(1,'Résultats PRÉLIMINAIRES'!$H$39:$H$68,'Résultats PRÉLIMINAIRES'!$B$39:$B$68)</f>
        <v>#N/A</v>
      </c>
      <c r="I38" s="80" t="e">
        <f>LOOKUP(3,'Résultats PRÉLIMINAIRES'!$H$39:$H$68,'Résultats PRÉLIMINAIRES'!$B$39:$B$68)</f>
        <v>#N/A</v>
      </c>
      <c r="J38" s="80" t="e">
        <f>LOOKUP(5,'Résultats PRÉLIMINAIRES'!$H$39:$H$68,'Résultats PRÉLIMINAIRES'!$B$39:$B$68)</f>
        <v>#N/A</v>
      </c>
      <c r="K38" s="80" t="str">
        <f>LOOKUP(7,'Résultats PRÉLIMINAIRES'!$H$39:$H$68,'Résultats PRÉLIMINAIRES'!$B$39:$B$68)</f>
        <v>Maxime Laurence</v>
      </c>
    </row>
    <row r="39" spans="2:11" x14ac:dyDescent="0.25">
      <c r="B39" s="417"/>
      <c r="C39" s="84" t="s">
        <v>12</v>
      </c>
      <c r="D39" s="81"/>
      <c r="E39" s="81"/>
      <c r="F39" s="81"/>
      <c r="G39" s="81"/>
      <c r="H39" s="81"/>
      <c r="I39" s="81"/>
      <c r="J39" s="81"/>
      <c r="K39" s="81"/>
    </row>
    <row r="40" spans="2:11" x14ac:dyDescent="0.25">
      <c r="B40" s="417"/>
      <c r="C40" s="84" t="s">
        <v>13</v>
      </c>
      <c r="D40" s="81"/>
      <c r="E40" s="81"/>
      <c r="F40" s="81"/>
      <c r="G40" s="81"/>
      <c r="H40" s="81"/>
      <c r="I40" s="81"/>
      <c r="J40" s="81"/>
      <c r="K40" s="81"/>
    </row>
    <row r="41" spans="2:11" ht="15.75" thickBot="1" x14ac:dyDescent="0.3">
      <c r="B41" s="418"/>
      <c r="C41" s="85" t="s">
        <v>86</v>
      </c>
      <c r="D41" s="82"/>
      <c r="E41" s="82"/>
      <c r="F41" s="82"/>
      <c r="G41" s="82"/>
      <c r="H41" s="82"/>
      <c r="I41" s="82"/>
      <c r="J41" s="82"/>
      <c r="K41" s="82"/>
    </row>
    <row r="42" spans="2:11" x14ac:dyDescent="0.25">
      <c r="B42" s="415" t="s">
        <v>89</v>
      </c>
      <c r="C42" s="83" t="s">
        <v>10</v>
      </c>
      <c r="D42" s="116" t="str">
        <f>LOOKUP(8,'Résultats PRÉLIMINAIRES'!$J$39:$J$68,'Résultats PRÉLIMINAIRES'!$A$39:$A$68)</f>
        <v>CSRN</v>
      </c>
      <c r="E42" s="116" t="str">
        <f>LOOKUP(6,'Résultats PRÉLIMINAIRES'!$J$39:$J$68,'Résultats PRÉLIMINAIRES'!$A$39:$A$68)</f>
        <v>CSRN</v>
      </c>
      <c r="F42" s="79" t="str">
        <f>LOOKUP(4,'Résultats PRÉLIMINAIRES'!$J$39:$J$68,'Résultats PRÉLIMINAIRES'!$A$39:$A$68)</f>
        <v>CSRN</v>
      </c>
      <c r="G42" s="116" t="str">
        <f>LOOKUP(2,'Résultats PRÉLIMINAIRES'!$J$39:$J$68,'Résultats PRÉLIMINAIRES'!$A$39:$A$68)</f>
        <v>CSRAD</v>
      </c>
      <c r="H42" s="116" t="e">
        <f>LOOKUP(1,'Résultats PRÉLIMINAIRES'!$J$39:$J$68,'Résultats PRÉLIMINAIRES'!$A$39:$A$68)</f>
        <v>#N/A</v>
      </c>
      <c r="I42" s="79" t="str">
        <f>LOOKUP(3,'Résultats PRÉLIMINAIRES'!$J$39:$J$68,'Résultats PRÉLIMINAIRES'!$A$39:$A$68)</f>
        <v>CSRN</v>
      </c>
      <c r="J42" s="116" t="str">
        <f>LOOKUP(5,'Résultats PRÉLIMINAIRES'!$J$39:$J$68,'Résultats PRÉLIMINAIRES'!$A$39:$A$68)</f>
        <v>CSRN</v>
      </c>
      <c r="K42" s="116" t="str">
        <f>LOOKUP(7,'Résultats PRÉLIMINAIRES'!$J$39:$J$68,'Résultats PRÉLIMINAIRES'!$A$39:$A$68)</f>
        <v>CSRN</v>
      </c>
    </row>
    <row r="43" spans="2:11" x14ac:dyDescent="0.25">
      <c r="B43" s="417"/>
      <c r="C43" s="84" t="s">
        <v>11</v>
      </c>
      <c r="D43" s="117" t="str">
        <f>LOOKUP(8,'Résultats PRÉLIMINAIRES'!$J$39:$J$68,'Résultats PRÉLIMINAIRES'!$B$39:$B$68)</f>
        <v>Eugénie Tétreault</v>
      </c>
      <c r="E43" s="117" t="str">
        <f>LOOKUP(6,'Résultats PRÉLIMINAIRES'!$J$39:$J$68,'Résultats PRÉLIMINAIRES'!$B$39:$B$68)</f>
        <v>Eugénie Tétreault</v>
      </c>
      <c r="F43" s="80" t="str">
        <f>LOOKUP(4,'Résultats PRÉLIMINAIRES'!$J$39:$J$68,'Résultats PRÉLIMINAIRES'!$B$39:$B$68)</f>
        <v>Thomas Martin</v>
      </c>
      <c r="G43" s="117" t="str">
        <f>LOOKUP(2,'Résultats PRÉLIMINAIRES'!$J$39:$J$68,'Résultats PRÉLIMINAIRES'!$B$39:$B$68)</f>
        <v>Malory Boisclair</v>
      </c>
      <c r="H43" s="117" t="e">
        <f>LOOKUP(1,'Résultats PRÉLIMINAIRES'!$J$39:$J$68,'Résultats PRÉLIMINAIRES'!$B$39:$B$68)</f>
        <v>#N/A</v>
      </c>
      <c r="I43" s="80" t="str">
        <f>LOOKUP(3,'Résultats PRÉLIMINAIRES'!$J$39:$J$68,'Résultats PRÉLIMINAIRES'!$B$39:$B$68)</f>
        <v>Thomas Martin</v>
      </c>
      <c r="J43" s="117" t="str">
        <f>LOOKUP(5,'Résultats PRÉLIMINAIRES'!$J$39:$J$68,'Résultats PRÉLIMINAIRES'!$B$39:$B$68)</f>
        <v>Thomas Martin</v>
      </c>
      <c r="K43" s="117" t="str">
        <f>LOOKUP(7,'Résultats PRÉLIMINAIRES'!$J$39:$J$68,'Résultats PRÉLIMINAIRES'!$B$39:$B$68)</f>
        <v>Eugénie Tétreault</v>
      </c>
    </row>
    <row r="44" spans="2:11" x14ac:dyDescent="0.25">
      <c r="B44" s="417"/>
      <c r="C44" s="84" t="s">
        <v>12</v>
      </c>
      <c r="D44" s="81"/>
      <c r="E44" s="81"/>
      <c r="F44" s="81"/>
      <c r="G44" s="81"/>
      <c r="H44" s="81"/>
      <c r="I44" s="81"/>
      <c r="J44" s="81"/>
      <c r="K44" s="81"/>
    </row>
    <row r="45" spans="2:11" x14ac:dyDescent="0.25">
      <c r="B45" s="417"/>
      <c r="C45" s="84" t="s">
        <v>13</v>
      </c>
      <c r="D45" s="81"/>
      <c r="E45" s="81"/>
      <c r="F45" s="81"/>
      <c r="G45" s="81"/>
      <c r="H45" s="81"/>
      <c r="I45" s="81"/>
      <c r="J45" s="81"/>
      <c r="K45" s="81"/>
    </row>
    <row r="46" spans="2:11" ht="15.75" thickBot="1" x14ac:dyDescent="0.3">
      <c r="B46" s="418"/>
      <c r="C46" s="85" t="s">
        <v>86</v>
      </c>
      <c r="D46" s="82"/>
      <c r="E46" s="82"/>
      <c r="F46" s="82"/>
      <c r="G46" s="82"/>
      <c r="H46" s="82"/>
      <c r="I46" s="82"/>
      <c r="J46" s="82"/>
      <c r="K46" s="82"/>
    </row>
    <row r="47" spans="2:11" x14ac:dyDescent="0.25">
      <c r="B47" s="415" t="s">
        <v>90</v>
      </c>
      <c r="C47" s="83" t="s">
        <v>10</v>
      </c>
      <c r="D47" s="116" t="str">
        <f>LOOKUP(8,'Résultats PRÉLIMINAIRES'!$L$39:$L$68,'Résultats PRÉLIMINAIRES'!$A$39:$A$68)</f>
        <v>CSRN</v>
      </c>
      <c r="E47" s="116" t="str">
        <f>LOOKUP(6,'Résultats PRÉLIMINAIRES'!$L$39:$L$68,'Résultats PRÉLIMINAIRES'!$A$39:$A$68)</f>
        <v>Dam'eauclès</v>
      </c>
      <c r="F47" s="79" t="e">
        <f>LOOKUP(4,'Résultats PRÉLIMINAIRES'!$L$39:$L$68,'Résultats PRÉLIMINAIRES'!$A$39:$A$68)</f>
        <v>#N/A</v>
      </c>
      <c r="G47" s="116" t="e">
        <f>LOOKUP(2,'Résultats PRÉLIMINAIRES'!$L$39:$L$68,'Résultats PRÉLIMINAIRES'!$A$39:$A$68)</f>
        <v>#N/A</v>
      </c>
      <c r="H47" s="116" t="e">
        <f>LOOKUP(1,'Résultats PRÉLIMINAIRES'!$L$39:$L$68,'Résultats PRÉLIMINAIRES'!$A$39:$A$68)</f>
        <v>#N/A</v>
      </c>
      <c r="I47" s="79" t="e">
        <f>LOOKUP(3,'Résultats PRÉLIMINAIRES'!$L$39:$L$68,'Résultats PRÉLIMINAIRES'!$A$39:$A$68)</f>
        <v>#N/A</v>
      </c>
      <c r="J47" s="116" t="e">
        <f>LOOKUP(5,'Résultats PRÉLIMINAIRES'!$L$39:$L$68,'Résultats PRÉLIMINAIRES'!$A$39:$A$68)</f>
        <v>#N/A</v>
      </c>
      <c r="K47" s="79" t="str">
        <f>LOOKUP(7,'Résultats PRÉLIMINAIRES'!$L$39:$L$68,'Résultats PRÉLIMINAIRES'!$A$39:$A$68)</f>
        <v>CSRN</v>
      </c>
    </row>
    <row r="48" spans="2:11" x14ac:dyDescent="0.25">
      <c r="B48" s="417"/>
      <c r="C48" s="84" t="s">
        <v>11</v>
      </c>
      <c r="D48" s="117" t="str">
        <f>LOOKUP(8,'Résultats PRÉLIMINAIRES'!$L$39:$L$68,'Résultats PRÉLIMINAIRES'!$B$39:$B$68)</f>
        <v>Thomas Martin</v>
      </c>
      <c r="E48" s="117" t="str">
        <f>LOOKUP(6,'Résultats PRÉLIMINAIRES'!$L$39:$L$68,'Résultats PRÉLIMINAIRES'!$B$39:$B$68)</f>
        <v>Émile Turgeon</v>
      </c>
      <c r="F48" s="80" t="e">
        <f>LOOKUP(4,'Résultats PRÉLIMINAIRES'!$L$39:$L$68,'Résultats PRÉLIMINAIRES'!$B$39:$B$68)</f>
        <v>#N/A</v>
      </c>
      <c r="G48" s="117" t="e">
        <f>LOOKUP(2,'Résultats PRÉLIMINAIRES'!$L$39:$L$68,'Résultats PRÉLIMINAIRES'!$B$39:$B$68)</f>
        <v>#N/A</v>
      </c>
      <c r="H48" s="117" t="e">
        <f>LOOKUP(1,'Résultats PRÉLIMINAIRES'!$L$39:$L$68,'Résultats PRÉLIMINAIRES'!$B$39:$B$68)</f>
        <v>#N/A</v>
      </c>
      <c r="I48" s="80" t="e">
        <f>LOOKUP(3,'Résultats PRÉLIMINAIRES'!$L$39:$L$68,'Résultats PRÉLIMINAIRES'!$B$39:$B$68)</f>
        <v>#N/A</v>
      </c>
      <c r="J48" s="117" t="e">
        <f>LOOKUP(5,'Résultats PRÉLIMINAIRES'!$L$39:$L$68,'Résultats PRÉLIMINAIRES'!$B$39:$B$68)</f>
        <v>#N/A</v>
      </c>
      <c r="K48" s="80" t="str">
        <f>LOOKUP(7,'Résultats PRÉLIMINAIRES'!$L$39:$L$68,'Résultats PRÉLIMINAIRES'!$B$39:$B$68)</f>
        <v>Thomas Martin</v>
      </c>
    </row>
    <row r="49" spans="2:11" x14ac:dyDescent="0.25">
      <c r="B49" s="417"/>
      <c r="C49" s="84" t="s">
        <v>12</v>
      </c>
      <c r="D49" s="81"/>
      <c r="E49" s="81"/>
      <c r="F49" s="81"/>
      <c r="G49" s="81"/>
      <c r="H49" s="81"/>
      <c r="I49" s="81"/>
      <c r="J49" s="81"/>
      <c r="K49" s="81"/>
    </row>
    <row r="50" spans="2:11" x14ac:dyDescent="0.25">
      <c r="B50" s="417"/>
      <c r="C50" s="84" t="s">
        <v>13</v>
      </c>
      <c r="D50" s="81"/>
      <c r="E50" s="81"/>
      <c r="F50" s="81"/>
      <c r="G50" s="81"/>
      <c r="H50" s="81"/>
      <c r="I50" s="81"/>
      <c r="J50" s="81"/>
      <c r="K50" s="81"/>
    </row>
    <row r="51" spans="2:11" ht="15.75" thickBot="1" x14ac:dyDescent="0.3">
      <c r="B51" s="418"/>
      <c r="C51" s="85" t="s">
        <v>86</v>
      </c>
      <c r="D51" s="82"/>
      <c r="E51" s="82"/>
      <c r="F51" s="82"/>
      <c r="G51" s="82"/>
      <c r="H51" s="82"/>
      <c r="I51" s="82"/>
      <c r="J51" s="82"/>
      <c r="K51" s="82"/>
    </row>
    <row r="52" spans="2:11" x14ac:dyDescent="0.25">
      <c r="B52" s="415" t="s">
        <v>48</v>
      </c>
      <c r="C52" s="83" t="s">
        <v>10</v>
      </c>
      <c r="D52" s="79" t="str">
        <f>LOOKUP(8,'Résultats PRÉLIMINAIRES'!$N$39:$N$68,'Résultats PRÉLIMINAIRES'!$A$39:$A$68)</f>
        <v>CSRN</v>
      </c>
      <c r="E52" s="79" t="str">
        <f>LOOKUP(6,'Résultats PRÉLIMINAIRES'!$N$39:$N$68,'Résultats PRÉLIMINAIRES'!$A$39:$A$68)</f>
        <v>CSRN</v>
      </c>
      <c r="F52" s="79" t="str">
        <f>LOOKUP(4,'Résultats PRÉLIMINAIRES'!$N$39:$N$68,'Résultats PRÉLIMINAIRES'!$A$39:$A$68)</f>
        <v>CSRN</v>
      </c>
      <c r="G52" s="116" t="str">
        <f>LOOKUP(2,'Résultats PRÉLIMINAIRES'!$N$39:$N$68,'Résultats PRÉLIMINAIRES'!$A$39:$A$68)</f>
        <v>CSRAD</v>
      </c>
      <c r="H52" s="116" t="e">
        <f>LOOKUP(1,'Résultats PRÉLIMINAIRES'!$N$39:$N$68,'Résultats PRÉLIMINAIRES'!$A$39:$A$68)</f>
        <v>#N/A</v>
      </c>
      <c r="I52" s="116" t="str">
        <f>LOOKUP(3,'Résultats PRÉLIMINAIRES'!$N$39:$N$68,'Résultats PRÉLIMINAIRES'!$A$39:$A$68)</f>
        <v>CSRN</v>
      </c>
      <c r="J52" s="79" t="str">
        <f>LOOKUP(5,'Résultats PRÉLIMINAIRES'!$N$39:$N$68,'Résultats PRÉLIMINAIRES'!$A$39:$A$68)</f>
        <v>CSRN</v>
      </c>
      <c r="K52" s="79" t="str">
        <f>LOOKUP(7,'Résultats PRÉLIMINAIRES'!$N$39:$N$68,'Résultats PRÉLIMINAIRES'!$A$39:$A$68)</f>
        <v>CSRN</v>
      </c>
    </row>
    <row r="53" spans="2:11" x14ac:dyDescent="0.25">
      <c r="B53" s="417"/>
      <c r="C53" s="84" t="s">
        <v>11</v>
      </c>
      <c r="D53" s="80" t="str">
        <f>LOOKUP(8,'Résultats PRÉLIMINAIRES'!$N$39:$N$68,'Résultats PRÉLIMINAIRES'!$B$39:$B$68)</f>
        <v>Eugénie Tétreault</v>
      </c>
      <c r="E53" s="80" t="str">
        <f>LOOKUP(6,'Résultats PRÉLIMINAIRES'!$N$39:$N$68,'Résultats PRÉLIMINAIRES'!$B$39:$B$68)</f>
        <v>Thomas Martin</v>
      </c>
      <c r="F53" s="80" t="str">
        <f>LOOKUP(4,'Résultats PRÉLIMINAIRES'!$N$39:$N$68,'Résultats PRÉLIMINAIRES'!$B$39:$B$68)</f>
        <v>Thomas Martin</v>
      </c>
      <c r="G53" s="117" t="str">
        <f>LOOKUP(2,'Résultats PRÉLIMINAIRES'!$N$39:$N$68,'Résultats PRÉLIMINAIRES'!$B$39:$B$68)</f>
        <v>Malory Boisclair</v>
      </c>
      <c r="H53" s="117" t="e">
        <f>LOOKUP(1,'Résultats PRÉLIMINAIRES'!$N$39:$N$68,'Résultats PRÉLIMINAIRES'!$B$39:$B$68)</f>
        <v>#N/A</v>
      </c>
      <c r="I53" s="117" t="str">
        <f>LOOKUP(3,'Résultats PRÉLIMINAIRES'!$N$39:$N$68,'Résultats PRÉLIMINAIRES'!$B$39:$B$68)</f>
        <v>Thomas Martin</v>
      </c>
      <c r="J53" s="80" t="str">
        <f>LOOKUP(5,'Résultats PRÉLIMINAIRES'!$N$39:$N$68,'Résultats PRÉLIMINAIRES'!$B$39:$B$68)</f>
        <v>Thomas Martin</v>
      </c>
      <c r="K53" s="80" t="str">
        <f>LOOKUP(7,'Résultats PRÉLIMINAIRES'!$N$39:$N$68,'Résultats PRÉLIMINAIRES'!$B$39:$B$68)</f>
        <v>Eugénie Tétreault</v>
      </c>
    </row>
    <row r="54" spans="2:11" x14ac:dyDescent="0.25">
      <c r="B54" s="417"/>
      <c r="C54" s="84" t="s">
        <v>12</v>
      </c>
      <c r="D54" s="81"/>
      <c r="E54" s="81"/>
      <c r="F54" s="81"/>
      <c r="G54" s="81"/>
      <c r="H54" s="81"/>
      <c r="I54" s="81"/>
      <c r="J54" s="81"/>
      <c r="K54" s="81"/>
    </row>
    <row r="55" spans="2:11" x14ac:dyDescent="0.25">
      <c r="B55" s="417"/>
      <c r="C55" s="84" t="s">
        <v>13</v>
      </c>
      <c r="D55" s="81"/>
      <c r="E55" s="81"/>
      <c r="F55" s="81"/>
      <c r="G55" s="81"/>
      <c r="H55" s="81"/>
      <c r="I55" s="81"/>
      <c r="J55" s="81"/>
      <c r="K55" s="81"/>
    </row>
    <row r="56" spans="2:11" ht="15.75" thickBot="1" x14ac:dyDescent="0.3">
      <c r="B56" s="418"/>
      <c r="C56" s="85" t="s">
        <v>86</v>
      </c>
      <c r="D56" s="82"/>
      <c r="E56" s="82"/>
      <c r="F56" s="82"/>
      <c r="G56" s="82"/>
      <c r="H56" s="82"/>
      <c r="I56" s="82"/>
      <c r="J56" s="82"/>
      <c r="K56" s="82"/>
    </row>
    <row r="57" spans="2:11" x14ac:dyDescent="0.25">
      <c r="B57" s="415" t="s">
        <v>49</v>
      </c>
      <c r="C57" s="83" t="s">
        <v>10</v>
      </c>
      <c r="D57" s="116" t="str">
        <f>LOOKUP(8,'Résultats PRÉLIMINAIRES'!$P$39:$P$68,'Résultats PRÉLIMINAIRES'!$A$39:$A$68)</f>
        <v>Narval</v>
      </c>
      <c r="E57" s="116" t="str">
        <f>LOOKUP(6,'Résultats PRÉLIMINAIRES'!$P$39:$P$68,'Résultats PRÉLIMINAIRES'!$A$39:$A$68)</f>
        <v>CSRN</v>
      </c>
      <c r="F57" s="116" t="str">
        <f>LOOKUP(4,'Résultats PRÉLIMINAIRES'!$P$39:$P$68,'Résultats PRÉLIMINAIRES'!$A$39:$A$68)</f>
        <v>CSRN</v>
      </c>
      <c r="G57" s="116" t="str">
        <f>LOOKUP(2,'Résultats PRÉLIMINAIRES'!$P$39:$P$68,'Résultats PRÉLIMINAIRES'!$A$39:$A$68)</f>
        <v>CAEM</v>
      </c>
      <c r="H57" s="116" t="str">
        <f>LOOKUP(1,'Résultats PRÉLIMINAIRES'!$P$39:$P$68,'Résultats PRÉLIMINAIRES'!$A$39:$A$68)</f>
        <v>CAEM</v>
      </c>
      <c r="I57" s="116" t="str">
        <f>LOOKUP(3,'Résultats PRÉLIMINAIRES'!$P$39:$P$68,'Résultats PRÉLIMINAIRES'!$A$39:$A$68)</f>
        <v>30deux</v>
      </c>
      <c r="J57" s="116" t="str">
        <f>LOOKUP(5,'Résultats PRÉLIMINAIRES'!$P$39:$P$68,'Résultats PRÉLIMINAIRES'!$A$39:$A$68)</f>
        <v>CSRN</v>
      </c>
      <c r="K57" s="116" t="str">
        <f>LOOKUP(7,'Résultats PRÉLIMINAIRES'!$P$39:$P$68,'Résultats PRÉLIMINAIRES'!$A$39:$A$68)</f>
        <v>CSRN</v>
      </c>
    </row>
    <row r="58" spans="2:11" x14ac:dyDescent="0.25">
      <c r="B58" s="417"/>
      <c r="C58" s="84" t="s">
        <v>11</v>
      </c>
      <c r="D58" s="117" t="str">
        <f>LOOKUP(8,'Résultats PRÉLIMINAIRES'!$P$39:$P$68,'Résultats PRÉLIMINAIRES'!$B$39:$B$68)</f>
        <v>Joelle Gauthier-Drapeau</v>
      </c>
      <c r="E58" s="117" t="str">
        <f>LOOKUP(6,'Résultats PRÉLIMINAIRES'!$P$39:$P$68,'Résultats PRÉLIMINAIRES'!$B$39:$B$68)</f>
        <v>Eugénie Tétreault</v>
      </c>
      <c r="F58" s="117" t="str">
        <f>LOOKUP(4,'Résultats PRÉLIMINAIRES'!$P$39:$P$68,'Résultats PRÉLIMINAIRES'!$B$39:$B$68)</f>
        <v>Thomas Martin</v>
      </c>
      <c r="G58" s="117" t="str">
        <f>LOOKUP(2,'Résultats PRÉLIMINAIRES'!$P$39:$P$68,'Résultats PRÉLIMINAIRES'!$B$39:$B$68)</f>
        <v>Ariane St-Denis</v>
      </c>
      <c r="H58" s="117" t="str">
        <f>LOOKUP(1,'Résultats PRÉLIMINAIRES'!$P$39:$P$68,'Résultats PRÉLIMINAIRES'!$B$39:$B$68)</f>
        <v>Ariane St-Denis</v>
      </c>
      <c r="I58" s="117" t="str">
        <f>LOOKUP(3,'Résultats PRÉLIMINAIRES'!$P$39:$P$68,'Résultats PRÉLIMINAIRES'!$B$39:$B$68)</f>
        <v>Ariane Trudel</v>
      </c>
      <c r="J58" s="117" t="str">
        <f>LOOKUP(5,'Résultats PRÉLIMINAIRES'!$P$39:$P$68,'Résultats PRÉLIMINAIRES'!$B$39:$B$68)</f>
        <v>Eugénie Tétreault</v>
      </c>
      <c r="K58" s="117" t="str">
        <f>LOOKUP(7,'Résultats PRÉLIMINAIRES'!$P$39:$P$68,'Résultats PRÉLIMINAIRES'!$B$39:$B$68)</f>
        <v>Eugénie Tétreault</v>
      </c>
    </row>
    <row r="59" spans="2:11" x14ac:dyDescent="0.25">
      <c r="B59" s="417"/>
      <c r="C59" s="84" t="s">
        <v>12</v>
      </c>
      <c r="D59" s="81"/>
      <c r="E59" s="81"/>
      <c r="F59" s="81"/>
      <c r="G59" s="81"/>
      <c r="H59" s="81"/>
      <c r="I59" s="81"/>
      <c r="J59" s="81"/>
      <c r="K59" s="81"/>
    </row>
    <row r="60" spans="2:11" x14ac:dyDescent="0.25">
      <c r="B60" s="417"/>
      <c r="C60" s="84" t="s">
        <v>13</v>
      </c>
      <c r="D60" s="81"/>
      <c r="E60" s="81"/>
      <c r="F60" s="81"/>
      <c r="G60" s="81"/>
      <c r="H60" s="81"/>
      <c r="I60" s="81"/>
      <c r="J60" s="81"/>
      <c r="K60" s="81"/>
    </row>
    <row r="61" spans="2:11" ht="15.75" thickBot="1" x14ac:dyDescent="0.3">
      <c r="B61" s="418"/>
      <c r="C61" s="85" t="s">
        <v>86</v>
      </c>
      <c r="D61" s="82"/>
      <c r="E61" s="82"/>
      <c r="F61" s="82"/>
      <c r="G61" s="82"/>
      <c r="H61" s="82"/>
      <c r="I61" s="82"/>
      <c r="J61" s="82"/>
      <c r="K61" s="82"/>
    </row>
    <row r="62" spans="2:11" x14ac:dyDescent="0.25">
      <c r="B62" s="415" t="s">
        <v>50</v>
      </c>
      <c r="C62" s="83" t="s">
        <v>10</v>
      </c>
      <c r="D62" s="79" t="e">
        <f>LOOKUP(8,'Résultats PRÉLIMINAIRES'!$R$39:$R$68,'Résultats PRÉLIMINAIRES'!$A$39:$A$68)</f>
        <v>#N/A</v>
      </c>
      <c r="E62" s="79" t="e">
        <f>LOOKUP(6,'Résultats PRÉLIMINAIRES'!$R$39:$R$68,'Résultats PRÉLIMINAIRES'!$A$39:$A$68)</f>
        <v>#N/A</v>
      </c>
      <c r="F62" s="79" t="e">
        <f>LOOKUP(4,'Résultats PRÉLIMINAIRES'!$R$39:$R$68,'Résultats PRÉLIMINAIRES'!$A$39:$A$68)</f>
        <v>#N/A</v>
      </c>
      <c r="G62" s="79" t="e">
        <f>LOOKUP(2,'Résultats PRÉLIMINAIRES'!$R$39:$R$68,'Résultats PRÉLIMINAIRES'!$A$39:$A$68)</f>
        <v>#N/A</v>
      </c>
      <c r="H62" s="79" t="e">
        <f>LOOKUP(1,'Résultats PRÉLIMINAIRES'!$R$39:$R$68,'Résultats PRÉLIMINAIRES'!$A$39:$A$68)</f>
        <v>#N/A</v>
      </c>
      <c r="I62" s="79" t="e">
        <f>LOOKUP(3,'Résultats PRÉLIMINAIRES'!$R$39:$R$68,'Résultats PRÉLIMINAIRES'!$A$39:$A$68)</f>
        <v>#N/A</v>
      </c>
      <c r="J62" s="79" t="e">
        <f>LOOKUP(5,'Résultats PRÉLIMINAIRES'!$R$39:$R$68,'Résultats PRÉLIMINAIRES'!$A$39:$A$68)</f>
        <v>#N/A</v>
      </c>
      <c r="K62" s="79" t="e">
        <f>LOOKUP(7,'Résultats PRÉLIMINAIRES'!$R$39:$R$68,'Résultats PRÉLIMINAIRES'!$A$39:$A$68)</f>
        <v>#N/A</v>
      </c>
    </row>
    <row r="63" spans="2:11" x14ac:dyDescent="0.25">
      <c r="B63" s="417"/>
      <c r="C63" s="84" t="s">
        <v>11</v>
      </c>
      <c r="D63" s="80" t="e">
        <f>LOOKUP(8,'Résultats PRÉLIMINAIRES'!$R$39:$R$68,'Résultats PRÉLIMINAIRES'!$B$39:$B$68)</f>
        <v>#N/A</v>
      </c>
      <c r="E63" s="80" t="e">
        <f>LOOKUP(6,'Résultats PRÉLIMINAIRES'!$R$39:$R$68,'Résultats PRÉLIMINAIRES'!$B$39:$B$68)</f>
        <v>#N/A</v>
      </c>
      <c r="F63" s="80" t="e">
        <f>LOOKUP(4,'Résultats PRÉLIMINAIRES'!$R$39:$R$68,'Résultats PRÉLIMINAIRES'!$B$39:$B$68)</f>
        <v>#N/A</v>
      </c>
      <c r="G63" s="80" t="e">
        <f>LOOKUP(2,'Résultats PRÉLIMINAIRES'!$R$39:$R$68,'Résultats PRÉLIMINAIRES'!$B$39:$B$68)</f>
        <v>#N/A</v>
      </c>
      <c r="H63" s="80" t="e">
        <f>LOOKUP(1,'Résultats PRÉLIMINAIRES'!$R$39:$R$68,'Résultats PRÉLIMINAIRES'!$B$39:$B$68)</f>
        <v>#N/A</v>
      </c>
      <c r="I63" s="80" t="e">
        <f>LOOKUP(3,'Résultats PRÉLIMINAIRES'!$R$39:$R$68,'Résultats PRÉLIMINAIRES'!$B$39:$B$68)</f>
        <v>#N/A</v>
      </c>
      <c r="J63" s="80" t="e">
        <f>LOOKUP(5,'Résultats PRÉLIMINAIRES'!$R$39:$R$68,'Résultats PRÉLIMINAIRES'!$B$39:$B$68)</f>
        <v>#N/A</v>
      </c>
      <c r="K63" s="80" t="e">
        <f>LOOKUP(7,'Résultats PRÉLIMINAIRES'!$R$39:$R$68,'Résultats PRÉLIMINAIRES'!$B$39:$B$68)</f>
        <v>#N/A</v>
      </c>
    </row>
    <row r="64" spans="2:11" x14ac:dyDescent="0.25">
      <c r="B64" s="417"/>
      <c r="C64" s="84" t="s">
        <v>12</v>
      </c>
      <c r="D64" s="81"/>
      <c r="E64" s="81"/>
      <c r="F64" s="81"/>
      <c r="G64" s="81"/>
      <c r="H64" s="81"/>
      <c r="I64" s="81"/>
      <c r="J64" s="81"/>
      <c r="K64" s="81"/>
    </row>
    <row r="65" spans="2:11" x14ac:dyDescent="0.25">
      <c r="B65" s="417"/>
      <c r="C65" s="84" t="s">
        <v>13</v>
      </c>
      <c r="D65" s="81"/>
      <c r="E65" s="81"/>
      <c r="F65" s="81"/>
      <c r="G65" s="81"/>
      <c r="H65" s="81"/>
      <c r="I65" s="81"/>
      <c r="J65" s="81"/>
      <c r="K65" s="81"/>
    </row>
    <row r="66" spans="2:11" ht="15.75" thickBot="1" x14ac:dyDescent="0.3">
      <c r="B66" s="418"/>
      <c r="C66" s="85" t="s">
        <v>86</v>
      </c>
      <c r="D66" s="82"/>
      <c r="E66" s="82"/>
      <c r="F66" s="82"/>
      <c r="G66" s="82"/>
      <c r="H66" s="82"/>
      <c r="I66" s="82"/>
      <c r="J66" s="82"/>
      <c r="K66" s="82"/>
    </row>
    <row r="67" spans="2:11" ht="15.75" thickBot="1" x14ac:dyDescent="0.3"/>
    <row r="68" spans="2:11" ht="21.75" thickBot="1" x14ac:dyDescent="0.4">
      <c r="B68" s="400" t="s">
        <v>92</v>
      </c>
      <c r="C68" s="400"/>
      <c r="D68" s="400"/>
      <c r="E68" s="400"/>
      <c r="F68" s="400"/>
      <c r="G68" s="400"/>
      <c r="H68" s="400"/>
      <c r="I68" s="400"/>
      <c r="J68" s="400"/>
      <c r="K68" s="400"/>
    </row>
    <row r="69" spans="2:11" ht="15.75" thickBot="1" x14ac:dyDescent="0.3">
      <c r="B69" s="419" t="s">
        <v>94</v>
      </c>
      <c r="C69" s="419"/>
      <c r="D69" s="51">
        <v>8</v>
      </c>
      <c r="E69" s="51">
        <v>6</v>
      </c>
      <c r="F69" s="51">
        <v>4</v>
      </c>
      <c r="G69" s="51">
        <v>2</v>
      </c>
      <c r="H69" s="51">
        <v>1</v>
      </c>
      <c r="I69" s="51">
        <v>3</v>
      </c>
      <c r="J69" s="51">
        <v>5</v>
      </c>
      <c r="K69" s="51">
        <v>7</v>
      </c>
    </row>
    <row r="70" spans="2:11" x14ac:dyDescent="0.25">
      <c r="B70" s="415" t="s">
        <v>85</v>
      </c>
      <c r="C70" s="102" t="s">
        <v>10</v>
      </c>
      <c r="D70" s="79"/>
      <c r="E70" s="79"/>
      <c r="F70" s="79"/>
      <c r="G70" s="79"/>
      <c r="H70" s="79"/>
      <c r="I70" s="79"/>
      <c r="J70" s="79"/>
      <c r="K70" s="79"/>
    </row>
    <row r="71" spans="2:11" x14ac:dyDescent="0.25">
      <c r="B71" s="417"/>
      <c r="C71" s="103" t="s">
        <v>11</v>
      </c>
      <c r="D71" s="80"/>
      <c r="E71" s="80"/>
      <c r="F71" s="80"/>
      <c r="G71" s="80"/>
      <c r="H71" s="80"/>
      <c r="I71" s="80"/>
      <c r="J71" s="80"/>
      <c r="K71" s="80"/>
    </row>
    <row r="72" spans="2:11" x14ac:dyDescent="0.25">
      <c r="B72" s="417"/>
      <c r="C72" s="84" t="s">
        <v>12</v>
      </c>
      <c r="D72" s="105"/>
      <c r="E72" s="105"/>
      <c r="F72" s="105"/>
      <c r="G72" s="105"/>
      <c r="H72" s="105"/>
      <c r="I72" s="105"/>
      <c r="J72" s="105"/>
      <c r="K72" s="105"/>
    </row>
    <row r="73" spans="2:11" x14ac:dyDescent="0.25">
      <c r="B73" s="417"/>
      <c r="C73" s="84" t="s">
        <v>13</v>
      </c>
      <c r="D73" s="81"/>
      <c r="E73" s="81"/>
      <c r="F73" s="81"/>
      <c r="G73" s="81"/>
      <c r="H73" s="81"/>
      <c r="I73" s="81"/>
      <c r="J73" s="81"/>
      <c r="K73" s="81"/>
    </row>
    <row r="74" spans="2:11" ht="15.75" thickBot="1" x14ac:dyDescent="0.3">
      <c r="B74" s="418"/>
      <c r="C74" s="85" t="s">
        <v>86</v>
      </c>
      <c r="D74" s="104"/>
      <c r="E74" s="104"/>
      <c r="F74" s="104"/>
      <c r="G74" s="104"/>
      <c r="H74" s="104"/>
      <c r="I74" s="104"/>
      <c r="J74" s="104"/>
      <c r="K74" s="104"/>
    </row>
    <row r="75" spans="2:11" x14ac:dyDescent="0.25">
      <c r="B75" s="415" t="s">
        <v>88</v>
      </c>
      <c r="C75" s="102" t="s">
        <v>10</v>
      </c>
      <c r="D75" s="79"/>
      <c r="E75" s="79"/>
      <c r="F75" s="79"/>
      <c r="G75" s="79"/>
      <c r="H75" s="79"/>
      <c r="I75" s="79"/>
      <c r="J75" s="79"/>
      <c r="K75" s="79"/>
    </row>
    <row r="76" spans="2:11" x14ac:dyDescent="0.25">
      <c r="B76" s="417"/>
      <c r="C76" s="103" t="s">
        <v>11</v>
      </c>
      <c r="D76" s="80"/>
      <c r="E76" s="80"/>
      <c r="F76" s="80"/>
      <c r="G76" s="80"/>
      <c r="H76" s="80"/>
      <c r="I76" s="80"/>
      <c r="J76" s="80"/>
      <c r="K76" s="80"/>
    </row>
    <row r="77" spans="2:11" x14ac:dyDescent="0.25">
      <c r="B77" s="417"/>
      <c r="C77" s="84" t="s">
        <v>12</v>
      </c>
      <c r="D77" s="105"/>
      <c r="E77" s="105"/>
      <c r="F77" s="105"/>
      <c r="G77" s="105"/>
      <c r="H77" s="105"/>
      <c r="I77" s="105"/>
      <c r="J77" s="105"/>
      <c r="K77" s="105"/>
    </row>
    <row r="78" spans="2:11" x14ac:dyDescent="0.25">
      <c r="B78" s="417"/>
      <c r="C78" s="84" t="s">
        <v>13</v>
      </c>
      <c r="D78" s="81"/>
      <c r="E78" s="81"/>
      <c r="F78" s="81"/>
      <c r="G78" s="81"/>
      <c r="H78" s="81"/>
      <c r="I78" s="81"/>
      <c r="J78" s="81"/>
      <c r="K78" s="81"/>
    </row>
    <row r="79" spans="2:11" ht="15.75" thickBot="1" x14ac:dyDescent="0.3">
      <c r="B79" s="418"/>
      <c r="C79" s="85" t="s">
        <v>86</v>
      </c>
      <c r="D79" s="104"/>
      <c r="E79" s="104"/>
      <c r="F79" s="104"/>
      <c r="G79" s="104"/>
      <c r="H79" s="104"/>
      <c r="I79" s="104"/>
      <c r="J79" s="104"/>
      <c r="K79" s="104"/>
    </row>
    <row r="80" spans="2:11" x14ac:dyDescent="0.25">
      <c r="B80" s="415" t="s">
        <v>89</v>
      </c>
      <c r="C80" s="102" t="s">
        <v>10</v>
      </c>
      <c r="D80" s="79"/>
      <c r="E80" s="79"/>
      <c r="F80" s="79"/>
      <c r="G80" s="79"/>
      <c r="H80" s="79"/>
      <c r="I80" s="79"/>
      <c r="J80" s="79"/>
      <c r="K80" s="79"/>
    </row>
    <row r="81" spans="2:11" x14ac:dyDescent="0.25">
      <c r="B81" s="417"/>
      <c r="C81" s="103" t="s">
        <v>11</v>
      </c>
      <c r="D81" s="80"/>
      <c r="E81" s="80"/>
      <c r="F81" s="80"/>
      <c r="G81" s="80"/>
      <c r="H81" s="80"/>
      <c r="I81" s="80"/>
      <c r="J81" s="80"/>
      <c r="K81" s="80"/>
    </row>
    <row r="82" spans="2:11" x14ac:dyDescent="0.25">
      <c r="B82" s="417"/>
      <c r="C82" s="84" t="s">
        <v>12</v>
      </c>
      <c r="D82" s="105"/>
      <c r="E82" s="105"/>
      <c r="F82" s="105"/>
      <c r="G82" s="105"/>
      <c r="H82" s="105"/>
      <c r="I82" s="105"/>
      <c r="J82" s="105"/>
      <c r="K82" s="105"/>
    </row>
    <row r="83" spans="2:11" x14ac:dyDescent="0.25">
      <c r="B83" s="417"/>
      <c r="C83" s="84" t="s">
        <v>13</v>
      </c>
      <c r="D83" s="81"/>
      <c r="E83" s="81"/>
      <c r="F83" s="81"/>
      <c r="G83" s="81"/>
      <c r="H83" s="81"/>
      <c r="I83" s="81"/>
      <c r="J83" s="81"/>
      <c r="K83" s="81"/>
    </row>
    <row r="84" spans="2:11" ht="15.75" thickBot="1" x14ac:dyDescent="0.3">
      <c r="B84" s="418"/>
      <c r="C84" s="85" t="s">
        <v>86</v>
      </c>
      <c r="D84" s="104"/>
      <c r="E84" s="104"/>
      <c r="F84" s="104"/>
      <c r="G84" s="104"/>
      <c r="H84" s="104"/>
      <c r="I84" s="104"/>
      <c r="J84" s="104"/>
      <c r="K84" s="104"/>
    </row>
    <row r="85" spans="2:11" x14ac:dyDescent="0.25">
      <c r="B85" s="415" t="s">
        <v>90</v>
      </c>
      <c r="C85" s="102" t="s">
        <v>10</v>
      </c>
      <c r="D85" s="79"/>
      <c r="E85" s="79"/>
      <c r="F85" s="79"/>
      <c r="G85" s="79"/>
      <c r="H85" s="79"/>
      <c r="I85" s="79"/>
      <c r="J85" s="79"/>
      <c r="K85" s="79"/>
    </row>
    <row r="86" spans="2:11" x14ac:dyDescent="0.25">
      <c r="B86" s="417"/>
      <c r="C86" s="103" t="s">
        <v>11</v>
      </c>
      <c r="D86" s="80"/>
      <c r="E86" s="80"/>
      <c r="F86" s="80"/>
      <c r="G86" s="80"/>
      <c r="H86" s="80"/>
      <c r="I86" s="80"/>
      <c r="J86" s="80"/>
      <c r="K86" s="80"/>
    </row>
    <row r="87" spans="2:11" x14ac:dyDescent="0.25">
      <c r="B87" s="417"/>
      <c r="C87" s="84" t="s">
        <v>12</v>
      </c>
      <c r="D87" s="105"/>
      <c r="E87" s="105"/>
      <c r="F87" s="105"/>
      <c r="G87" s="105"/>
      <c r="H87" s="105"/>
      <c r="I87" s="105"/>
      <c r="J87" s="105"/>
      <c r="K87" s="105"/>
    </row>
    <row r="88" spans="2:11" x14ac:dyDescent="0.25">
      <c r="B88" s="417"/>
      <c r="C88" s="84" t="s">
        <v>13</v>
      </c>
      <c r="D88" s="81"/>
      <c r="E88" s="81"/>
      <c r="F88" s="81"/>
      <c r="G88" s="81"/>
      <c r="H88" s="81"/>
      <c r="I88" s="81"/>
      <c r="J88" s="81"/>
      <c r="K88" s="81"/>
    </row>
    <row r="89" spans="2:11" ht="15.75" thickBot="1" x14ac:dyDescent="0.3">
      <c r="B89" s="418"/>
      <c r="C89" s="85" t="s">
        <v>86</v>
      </c>
      <c r="D89" s="104"/>
      <c r="E89" s="104"/>
      <c r="F89" s="104"/>
      <c r="G89" s="104"/>
      <c r="H89" s="104"/>
      <c r="I89" s="104"/>
      <c r="J89" s="104"/>
      <c r="K89" s="104"/>
    </row>
    <row r="90" spans="2:11" x14ac:dyDescent="0.25">
      <c r="B90" s="415" t="s">
        <v>48</v>
      </c>
      <c r="C90" s="102" t="s">
        <v>10</v>
      </c>
      <c r="D90" s="79"/>
      <c r="E90" s="79"/>
      <c r="F90" s="79"/>
      <c r="G90" s="79"/>
      <c r="H90" s="79"/>
      <c r="I90" s="79"/>
      <c r="J90" s="79"/>
      <c r="K90" s="79"/>
    </row>
    <row r="91" spans="2:11" x14ac:dyDescent="0.25">
      <c r="B91" s="417"/>
      <c r="C91" s="103" t="s">
        <v>11</v>
      </c>
      <c r="D91" s="80"/>
      <c r="E91" s="80"/>
      <c r="F91" s="80"/>
      <c r="G91" s="80"/>
      <c r="H91" s="80"/>
      <c r="I91" s="80"/>
      <c r="J91" s="80"/>
      <c r="K91" s="80"/>
    </row>
    <row r="92" spans="2:11" x14ac:dyDescent="0.25">
      <c r="B92" s="417"/>
      <c r="C92" s="84" t="s">
        <v>12</v>
      </c>
      <c r="D92" s="105"/>
      <c r="E92" s="105"/>
      <c r="F92" s="105"/>
      <c r="G92" s="105"/>
      <c r="H92" s="105"/>
      <c r="I92" s="105"/>
      <c r="J92" s="105"/>
      <c r="K92" s="105"/>
    </row>
    <row r="93" spans="2:11" x14ac:dyDescent="0.25">
      <c r="B93" s="417"/>
      <c r="C93" s="84" t="s">
        <v>13</v>
      </c>
      <c r="D93" s="81"/>
      <c r="E93" s="81"/>
      <c r="F93" s="81"/>
      <c r="G93" s="81"/>
      <c r="H93" s="81"/>
      <c r="I93" s="81"/>
      <c r="J93" s="81"/>
      <c r="K93" s="81"/>
    </row>
    <row r="94" spans="2:11" ht="15.75" thickBot="1" x14ac:dyDescent="0.3">
      <c r="B94" s="418"/>
      <c r="C94" s="85" t="s">
        <v>86</v>
      </c>
      <c r="D94" s="104"/>
      <c r="E94" s="104"/>
      <c r="F94" s="104"/>
      <c r="G94" s="104"/>
      <c r="H94" s="104"/>
      <c r="I94" s="104"/>
      <c r="J94" s="104"/>
      <c r="K94" s="104"/>
    </row>
    <row r="95" spans="2:11" x14ac:dyDescent="0.25">
      <c r="B95" s="415" t="s">
        <v>49</v>
      </c>
      <c r="C95" s="102" t="s">
        <v>10</v>
      </c>
      <c r="D95" s="79"/>
      <c r="E95" s="79"/>
      <c r="F95" s="79"/>
      <c r="G95" s="79"/>
      <c r="H95" s="79"/>
      <c r="I95" s="79"/>
      <c r="J95" s="79"/>
      <c r="K95" s="79"/>
    </row>
    <row r="96" spans="2:11" x14ac:dyDescent="0.25">
      <c r="B96" s="417"/>
      <c r="C96" s="103" t="s">
        <v>11</v>
      </c>
      <c r="D96" s="80"/>
      <c r="E96" s="80"/>
      <c r="F96" s="80"/>
      <c r="G96" s="80"/>
      <c r="H96" s="80"/>
      <c r="I96" s="80"/>
      <c r="J96" s="80"/>
      <c r="K96" s="80"/>
    </row>
    <row r="97" spans="2:11" x14ac:dyDescent="0.25">
      <c r="B97" s="417"/>
      <c r="C97" s="84" t="s">
        <v>12</v>
      </c>
      <c r="D97" s="105"/>
      <c r="E97" s="105"/>
      <c r="F97" s="105"/>
      <c r="G97" s="105"/>
      <c r="H97" s="105"/>
      <c r="I97" s="105"/>
      <c r="J97" s="105"/>
      <c r="K97" s="105"/>
    </row>
    <row r="98" spans="2:11" x14ac:dyDescent="0.25">
      <c r="B98" s="417"/>
      <c r="C98" s="84" t="s">
        <v>13</v>
      </c>
      <c r="D98" s="81"/>
      <c r="E98" s="81"/>
      <c r="F98" s="81"/>
      <c r="G98" s="81"/>
      <c r="H98" s="81"/>
      <c r="I98" s="81"/>
      <c r="J98" s="81"/>
      <c r="K98" s="81"/>
    </row>
    <row r="99" spans="2:11" ht="15.75" thickBot="1" x14ac:dyDescent="0.3">
      <c r="B99" s="418"/>
      <c r="C99" s="85" t="s">
        <v>86</v>
      </c>
      <c r="D99" s="104"/>
      <c r="E99" s="104"/>
      <c r="F99" s="104"/>
      <c r="G99" s="104"/>
      <c r="H99" s="104"/>
      <c r="I99" s="104"/>
      <c r="J99" s="104"/>
      <c r="K99" s="104"/>
    </row>
    <row r="100" spans="2:11" x14ac:dyDescent="0.25">
      <c r="B100" s="415" t="s">
        <v>50</v>
      </c>
      <c r="C100" s="102" t="s">
        <v>10</v>
      </c>
      <c r="D100" s="79"/>
      <c r="E100" s="79"/>
      <c r="F100" s="79"/>
      <c r="G100" s="79"/>
      <c r="H100" s="79"/>
      <c r="I100" s="79"/>
      <c r="J100" s="79"/>
      <c r="K100" s="79"/>
    </row>
    <row r="101" spans="2:11" x14ac:dyDescent="0.25">
      <c r="B101" s="417"/>
      <c r="C101" s="103" t="s">
        <v>11</v>
      </c>
      <c r="D101" s="80"/>
      <c r="E101" s="80"/>
      <c r="F101" s="80"/>
      <c r="G101" s="80"/>
      <c r="H101" s="80"/>
      <c r="I101" s="80"/>
      <c r="J101" s="80"/>
      <c r="K101" s="80"/>
    </row>
    <row r="102" spans="2:11" x14ac:dyDescent="0.25">
      <c r="B102" s="417"/>
      <c r="C102" s="84" t="s">
        <v>12</v>
      </c>
      <c r="D102" s="105"/>
      <c r="E102" s="105"/>
      <c r="F102" s="105"/>
      <c r="G102" s="105"/>
      <c r="H102" s="105"/>
      <c r="I102" s="105"/>
      <c r="J102" s="105"/>
      <c r="K102" s="105"/>
    </row>
    <row r="103" spans="2:11" x14ac:dyDescent="0.25">
      <c r="B103" s="417"/>
      <c r="C103" s="84" t="s">
        <v>13</v>
      </c>
      <c r="D103" s="81"/>
      <c r="E103" s="81"/>
      <c r="F103" s="81"/>
      <c r="G103" s="81"/>
      <c r="H103" s="81"/>
      <c r="I103" s="81"/>
      <c r="J103" s="81"/>
      <c r="K103" s="81"/>
    </row>
    <row r="104" spans="2:11" ht="15.75" thickBot="1" x14ac:dyDescent="0.3">
      <c r="B104" s="418"/>
      <c r="C104" s="85" t="s">
        <v>86</v>
      </c>
      <c r="D104" s="82"/>
      <c r="E104" s="82"/>
      <c r="F104" s="82"/>
      <c r="G104" s="82"/>
      <c r="H104" s="82"/>
      <c r="I104" s="82"/>
      <c r="J104" s="82"/>
      <c r="K104" s="82"/>
    </row>
    <row r="105" spans="2:11" ht="15.75" thickBot="1" x14ac:dyDescent="0.3"/>
    <row r="106" spans="2:11" ht="21.75" thickBot="1" x14ac:dyDescent="0.4">
      <c r="B106" s="400" t="s">
        <v>93</v>
      </c>
      <c r="C106" s="400"/>
      <c r="D106" s="400"/>
      <c r="E106" s="400"/>
      <c r="F106" s="400"/>
      <c r="G106" s="400"/>
      <c r="H106" s="400"/>
      <c r="I106" s="400"/>
      <c r="J106" s="400"/>
      <c r="K106" s="400"/>
    </row>
    <row r="107" spans="2:11" ht="15.75" thickBot="1" x14ac:dyDescent="0.3">
      <c r="B107" s="419" t="s">
        <v>94</v>
      </c>
      <c r="C107" s="419"/>
      <c r="D107" s="51">
        <v>8</v>
      </c>
      <c r="E107" s="51">
        <v>6</v>
      </c>
      <c r="F107" s="51">
        <v>4</v>
      </c>
      <c r="G107" s="51">
        <v>2</v>
      </c>
      <c r="H107" s="51">
        <v>1</v>
      </c>
      <c r="I107" s="51">
        <v>3</v>
      </c>
      <c r="J107" s="51">
        <v>5</v>
      </c>
      <c r="K107" s="51">
        <v>7</v>
      </c>
    </row>
    <row r="108" spans="2:11" x14ac:dyDescent="0.25">
      <c r="B108" s="415" t="s">
        <v>85</v>
      </c>
      <c r="C108" s="102" t="s">
        <v>10</v>
      </c>
      <c r="D108" s="79"/>
      <c r="E108" s="79"/>
      <c r="F108" s="79"/>
      <c r="G108" s="79"/>
      <c r="H108" s="79"/>
      <c r="I108" s="79"/>
      <c r="J108" s="79"/>
      <c r="K108" s="79"/>
    </row>
    <row r="109" spans="2:11" x14ac:dyDescent="0.25">
      <c r="B109" s="417"/>
      <c r="C109" s="103" t="s">
        <v>11</v>
      </c>
      <c r="D109" s="80"/>
      <c r="E109" s="80"/>
      <c r="F109" s="80"/>
      <c r="G109" s="80"/>
      <c r="H109" s="80"/>
      <c r="I109" s="80"/>
      <c r="J109" s="80"/>
      <c r="K109" s="80"/>
    </row>
    <row r="110" spans="2:11" x14ac:dyDescent="0.25">
      <c r="B110" s="417"/>
      <c r="C110" s="84" t="s">
        <v>12</v>
      </c>
      <c r="D110" s="105"/>
      <c r="E110" s="105"/>
      <c r="F110" s="105"/>
      <c r="G110" s="105"/>
      <c r="H110" s="105"/>
      <c r="I110" s="105"/>
      <c r="J110" s="105"/>
      <c r="K110" s="105"/>
    </row>
    <row r="111" spans="2:11" x14ac:dyDescent="0.25">
      <c r="B111" s="417"/>
      <c r="C111" s="84" t="s">
        <v>13</v>
      </c>
      <c r="D111" s="81"/>
      <c r="E111" s="81"/>
      <c r="F111" s="81"/>
      <c r="G111" s="81"/>
      <c r="H111" s="81"/>
      <c r="I111" s="81"/>
      <c r="J111" s="81"/>
      <c r="K111" s="81"/>
    </row>
    <row r="112" spans="2:11" ht="15.75" thickBot="1" x14ac:dyDescent="0.3">
      <c r="B112" s="418"/>
      <c r="C112" s="85" t="s">
        <v>86</v>
      </c>
      <c r="D112" s="104"/>
      <c r="E112" s="104"/>
      <c r="F112" s="104"/>
      <c r="G112" s="104"/>
      <c r="H112" s="104"/>
      <c r="I112" s="104"/>
      <c r="J112" s="104"/>
      <c r="K112" s="104"/>
    </row>
    <row r="113" spans="2:11" x14ac:dyDescent="0.25">
      <c r="B113" s="415" t="s">
        <v>88</v>
      </c>
      <c r="C113" s="102" t="s">
        <v>10</v>
      </c>
      <c r="D113" s="79"/>
      <c r="E113" s="79"/>
      <c r="F113" s="79"/>
      <c r="G113" s="79"/>
      <c r="H113" s="79"/>
      <c r="I113" s="79"/>
      <c r="J113" s="79"/>
      <c r="K113" s="79"/>
    </row>
    <row r="114" spans="2:11" x14ac:dyDescent="0.25">
      <c r="B114" s="417"/>
      <c r="C114" s="103" t="s">
        <v>11</v>
      </c>
      <c r="D114" s="80"/>
      <c r="E114" s="80"/>
      <c r="F114" s="80"/>
      <c r="G114" s="80"/>
      <c r="H114" s="80"/>
      <c r="I114" s="80"/>
      <c r="J114" s="80"/>
      <c r="K114" s="80"/>
    </row>
    <row r="115" spans="2:11" x14ac:dyDescent="0.25">
      <c r="B115" s="417"/>
      <c r="C115" s="84" t="s">
        <v>12</v>
      </c>
      <c r="D115" s="105"/>
      <c r="E115" s="105"/>
      <c r="F115" s="105"/>
      <c r="G115" s="105"/>
      <c r="H115" s="105"/>
      <c r="I115" s="105"/>
      <c r="J115" s="105"/>
      <c r="K115" s="105"/>
    </row>
    <row r="116" spans="2:11" x14ac:dyDescent="0.25">
      <c r="B116" s="417"/>
      <c r="C116" s="84" t="s">
        <v>13</v>
      </c>
      <c r="D116" s="81"/>
      <c r="E116" s="81"/>
      <c r="F116" s="81"/>
      <c r="G116" s="81"/>
      <c r="H116" s="81"/>
      <c r="I116" s="81"/>
      <c r="J116" s="81"/>
      <c r="K116" s="81"/>
    </row>
    <row r="117" spans="2:11" ht="15.75" thickBot="1" x14ac:dyDescent="0.3">
      <c r="B117" s="418"/>
      <c r="C117" s="85" t="s">
        <v>86</v>
      </c>
      <c r="D117" s="104"/>
      <c r="E117" s="104"/>
      <c r="F117" s="104"/>
      <c r="G117" s="104"/>
      <c r="H117" s="104"/>
      <c r="I117" s="104"/>
      <c r="J117" s="104"/>
      <c r="K117" s="104"/>
    </row>
    <row r="118" spans="2:11" x14ac:dyDescent="0.25">
      <c r="B118" s="415" t="s">
        <v>89</v>
      </c>
      <c r="C118" s="102" t="s">
        <v>10</v>
      </c>
      <c r="D118" s="79"/>
      <c r="E118" s="79"/>
      <c r="F118" s="79"/>
      <c r="G118" s="79"/>
      <c r="H118" s="79"/>
      <c r="I118" s="79"/>
      <c r="J118" s="79"/>
      <c r="K118" s="79"/>
    </row>
    <row r="119" spans="2:11" x14ac:dyDescent="0.25">
      <c r="B119" s="417"/>
      <c r="C119" s="103" t="s">
        <v>11</v>
      </c>
      <c r="D119" s="80"/>
      <c r="E119" s="80"/>
      <c r="F119" s="80"/>
      <c r="G119" s="80"/>
      <c r="H119" s="80"/>
      <c r="I119" s="80"/>
      <c r="J119" s="80"/>
      <c r="K119" s="80"/>
    </row>
    <row r="120" spans="2:11" x14ac:dyDescent="0.25">
      <c r="B120" s="417"/>
      <c r="C120" s="84" t="s">
        <v>12</v>
      </c>
      <c r="D120" s="105"/>
      <c r="E120" s="105"/>
      <c r="F120" s="105"/>
      <c r="G120" s="105"/>
      <c r="H120" s="105"/>
      <c r="I120" s="105"/>
      <c r="J120" s="105"/>
      <c r="K120" s="105"/>
    </row>
    <row r="121" spans="2:11" x14ac:dyDescent="0.25">
      <c r="B121" s="417"/>
      <c r="C121" s="84" t="s">
        <v>13</v>
      </c>
      <c r="D121" s="81"/>
      <c r="E121" s="81"/>
      <c r="F121" s="81"/>
      <c r="G121" s="81"/>
      <c r="H121" s="81"/>
      <c r="I121" s="81"/>
      <c r="J121" s="81"/>
      <c r="K121" s="81"/>
    </row>
    <row r="122" spans="2:11" ht="15.75" thickBot="1" x14ac:dyDescent="0.3">
      <c r="B122" s="418"/>
      <c r="C122" s="85" t="s">
        <v>86</v>
      </c>
      <c r="D122" s="104"/>
      <c r="E122" s="104"/>
      <c r="F122" s="104"/>
      <c r="G122" s="104"/>
      <c r="H122" s="104"/>
      <c r="I122" s="104"/>
      <c r="J122" s="104"/>
      <c r="K122" s="104"/>
    </row>
    <row r="123" spans="2:11" x14ac:dyDescent="0.25">
      <c r="B123" s="415" t="s">
        <v>90</v>
      </c>
      <c r="C123" s="102" t="s">
        <v>10</v>
      </c>
      <c r="D123" s="79"/>
      <c r="E123" s="79"/>
      <c r="F123" s="79"/>
      <c r="G123" s="79"/>
      <c r="H123" s="79"/>
      <c r="I123" s="79"/>
      <c r="J123" s="79"/>
      <c r="K123" s="79"/>
    </row>
    <row r="124" spans="2:11" x14ac:dyDescent="0.25">
      <c r="B124" s="417"/>
      <c r="C124" s="103" t="s">
        <v>11</v>
      </c>
      <c r="D124" s="80"/>
      <c r="E124" s="80"/>
      <c r="F124" s="80"/>
      <c r="G124" s="80"/>
      <c r="H124" s="80"/>
      <c r="I124" s="80"/>
      <c r="J124" s="80"/>
      <c r="K124" s="80"/>
    </row>
    <row r="125" spans="2:11" x14ac:dyDescent="0.25">
      <c r="B125" s="417"/>
      <c r="C125" s="84" t="s">
        <v>12</v>
      </c>
      <c r="D125" s="105"/>
      <c r="E125" s="105"/>
      <c r="F125" s="105"/>
      <c r="G125" s="105"/>
      <c r="H125" s="105"/>
      <c r="I125" s="105"/>
      <c r="J125" s="105"/>
      <c r="K125" s="105"/>
    </row>
    <row r="126" spans="2:11" x14ac:dyDescent="0.25">
      <c r="B126" s="417"/>
      <c r="C126" s="84" t="s">
        <v>13</v>
      </c>
      <c r="D126" s="81"/>
      <c r="E126" s="81"/>
      <c r="F126" s="81"/>
      <c r="G126" s="81"/>
      <c r="H126" s="81"/>
      <c r="I126" s="81"/>
      <c r="J126" s="81"/>
      <c r="K126" s="81"/>
    </row>
    <row r="127" spans="2:11" ht="15.75" thickBot="1" x14ac:dyDescent="0.3">
      <c r="B127" s="418"/>
      <c r="C127" s="85" t="s">
        <v>86</v>
      </c>
      <c r="D127" s="104"/>
      <c r="E127" s="104"/>
      <c r="F127" s="104"/>
      <c r="G127" s="104"/>
      <c r="H127" s="104"/>
      <c r="I127" s="104"/>
      <c r="J127" s="104"/>
      <c r="K127" s="104"/>
    </row>
    <row r="128" spans="2:11" x14ac:dyDescent="0.25">
      <c r="B128" s="415" t="s">
        <v>48</v>
      </c>
      <c r="C128" s="102" t="s">
        <v>10</v>
      </c>
      <c r="D128" s="79"/>
      <c r="E128" s="79"/>
      <c r="F128" s="79"/>
      <c r="G128" s="79"/>
      <c r="H128" s="79"/>
      <c r="I128" s="79"/>
      <c r="J128" s="79"/>
      <c r="K128" s="79"/>
    </row>
    <row r="129" spans="2:11" x14ac:dyDescent="0.25">
      <c r="B129" s="417"/>
      <c r="C129" s="103" t="s">
        <v>11</v>
      </c>
      <c r="D129" s="80"/>
      <c r="E129" s="80"/>
      <c r="F129" s="80"/>
      <c r="G129" s="80"/>
      <c r="H129" s="80"/>
      <c r="I129" s="80"/>
      <c r="J129" s="80"/>
      <c r="K129" s="80"/>
    </row>
    <row r="130" spans="2:11" x14ac:dyDescent="0.25">
      <c r="B130" s="417"/>
      <c r="C130" s="84" t="s">
        <v>12</v>
      </c>
      <c r="D130" s="105"/>
      <c r="E130" s="105"/>
      <c r="F130" s="105"/>
      <c r="G130" s="105"/>
      <c r="H130" s="105"/>
      <c r="I130" s="105"/>
      <c r="J130" s="105"/>
      <c r="K130" s="105"/>
    </row>
    <row r="131" spans="2:11" x14ac:dyDescent="0.25">
      <c r="B131" s="417"/>
      <c r="C131" s="84" t="s">
        <v>13</v>
      </c>
      <c r="D131" s="81"/>
      <c r="E131" s="81"/>
      <c r="F131" s="81"/>
      <c r="G131" s="81"/>
      <c r="H131" s="81"/>
      <c r="I131" s="81"/>
      <c r="J131" s="81"/>
      <c r="K131" s="81"/>
    </row>
    <row r="132" spans="2:11" ht="15.75" thickBot="1" x14ac:dyDescent="0.3">
      <c r="B132" s="418"/>
      <c r="C132" s="85" t="s">
        <v>86</v>
      </c>
      <c r="D132" s="104"/>
      <c r="E132" s="104"/>
      <c r="F132" s="104"/>
      <c r="G132" s="104"/>
      <c r="H132" s="104"/>
      <c r="I132" s="104"/>
      <c r="J132" s="104"/>
      <c r="K132" s="104"/>
    </row>
    <row r="133" spans="2:11" x14ac:dyDescent="0.25">
      <c r="B133" s="415" t="s">
        <v>49</v>
      </c>
      <c r="C133" s="102" t="s">
        <v>10</v>
      </c>
      <c r="D133" s="79"/>
      <c r="E133" s="79"/>
      <c r="F133" s="79"/>
      <c r="G133" s="79"/>
      <c r="H133" s="79"/>
      <c r="I133" s="79"/>
      <c r="J133" s="79"/>
      <c r="K133" s="79"/>
    </row>
    <row r="134" spans="2:11" x14ac:dyDescent="0.25">
      <c r="B134" s="417"/>
      <c r="C134" s="103" t="s">
        <v>11</v>
      </c>
      <c r="D134" s="80"/>
      <c r="E134" s="80"/>
      <c r="F134" s="80"/>
      <c r="G134" s="80"/>
      <c r="H134" s="80"/>
      <c r="I134" s="80"/>
      <c r="J134" s="80"/>
      <c r="K134" s="80"/>
    </row>
    <row r="135" spans="2:11" x14ac:dyDescent="0.25">
      <c r="B135" s="417"/>
      <c r="C135" s="84" t="s">
        <v>12</v>
      </c>
      <c r="D135" s="105"/>
      <c r="E135" s="105"/>
      <c r="F135" s="105"/>
      <c r="G135" s="105"/>
      <c r="H135" s="105"/>
      <c r="I135" s="105"/>
      <c r="J135" s="105"/>
      <c r="K135" s="105"/>
    </row>
    <row r="136" spans="2:11" x14ac:dyDescent="0.25">
      <c r="B136" s="417"/>
      <c r="C136" s="84" t="s">
        <v>13</v>
      </c>
      <c r="D136" s="81"/>
      <c r="E136" s="81"/>
      <c r="F136" s="81"/>
      <c r="G136" s="81"/>
      <c r="H136" s="81"/>
      <c r="I136" s="81"/>
      <c r="J136" s="81"/>
      <c r="K136" s="81"/>
    </row>
    <row r="137" spans="2:11" ht="15.75" thickBot="1" x14ac:dyDescent="0.3">
      <c r="B137" s="418"/>
      <c r="C137" s="85" t="s">
        <v>86</v>
      </c>
      <c r="D137" s="104"/>
      <c r="E137" s="104"/>
      <c r="F137" s="104"/>
      <c r="G137" s="104"/>
      <c r="H137" s="104"/>
      <c r="I137" s="104"/>
      <c r="J137" s="104"/>
      <c r="K137" s="104"/>
    </row>
    <row r="138" spans="2:11" x14ac:dyDescent="0.25">
      <c r="B138" s="415" t="s">
        <v>50</v>
      </c>
      <c r="C138" s="102" t="s">
        <v>10</v>
      </c>
      <c r="D138" s="79"/>
      <c r="E138" s="79"/>
      <c r="F138" s="79"/>
      <c r="G138" s="79"/>
      <c r="H138" s="79"/>
      <c r="I138" s="79"/>
      <c r="J138" s="79"/>
      <c r="K138" s="79"/>
    </row>
    <row r="139" spans="2:11" x14ac:dyDescent="0.25">
      <c r="B139" s="417"/>
      <c r="C139" s="103" t="s">
        <v>11</v>
      </c>
      <c r="D139" s="80"/>
      <c r="E139" s="80"/>
      <c r="F139" s="80"/>
      <c r="G139" s="80"/>
      <c r="H139" s="80"/>
      <c r="I139" s="80"/>
      <c r="J139" s="80"/>
      <c r="K139" s="80"/>
    </row>
    <row r="140" spans="2:11" x14ac:dyDescent="0.25">
      <c r="B140" s="417"/>
      <c r="C140" s="84" t="s">
        <v>12</v>
      </c>
      <c r="D140" s="105"/>
      <c r="E140" s="105"/>
      <c r="F140" s="105"/>
      <c r="G140" s="105"/>
      <c r="H140" s="105"/>
      <c r="I140" s="105"/>
      <c r="J140" s="105"/>
      <c r="K140" s="105"/>
    </row>
    <row r="141" spans="2:11" x14ac:dyDescent="0.25">
      <c r="B141" s="417"/>
      <c r="C141" s="84" t="s">
        <v>13</v>
      </c>
      <c r="D141" s="81"/>
      <c r="E141" s="81"/>
      <c r="F141" s="81"/>
      <c r="G141" s="81"/>
      <c r="H141" s="81"/>
      <c r="I141" s="81"/>
      <c r="J141" s="81"/>
      <c r="K141" s="81"/>
    </row>
    <row r="142" spans="2:11" ht="15.75" thickBot="1" x14ac:dyDescent="0.3">
      <c r="B142" s="418"/>
      <c r="C142" s="85" t="s">
        <v>86</v>
      </c>
      <c r="D142" s="82"/>
      <c r="E142" s="82"/>
      <c r="F142" s="82"/>
      <c r="G142" s="82"/>
      <c r="H142" s="82"/>
      <c r="I142" s="82"/>
      <c r="J142" s="82"/>
      <c r="K142" s="82"/>
    </row>
    <row r="143" spans="2:11" ht="15.75" thickBot="1" x14ac:dyDescent="0.3"/>
    <row r="144" spans="2:11" ht="21.75" thickBot="1" x14ac:dyDescent="0.4">
      <c r="B144" s="400" t="s">
        <v>2</v>
      </c>
      <c r="C144" s="400"/>
      <c r="D144" s="400"/>
      <c r="E144" s="400"/>
      <c r="F144" s="400"/>
      <c r="G144" s="400"/>
      <c r="H144" s="400"/>
      <c r="I144" s="400"/>
      <c r="J144" s="400"/>
      <c r="K144" s="400"/>
    </row>
    <row r="145" spans="2:11" ht="15.75" thickBot="1" x14ac:dyDescent="0.3">
      <c r="B145" s="419" t="s">
        <v>94</v>
      </c>
      <c r="C145" s="419"/>
      <c r="D145" s="51">
        <v>8</v>
      </c>
      <c r="E145" s="51">
        <v>6</v>
      </c>
      <c r="F145" s="51">
        <v>4</v>
      </c>
      <c r="G145" s="51">
        <v>2</v>
      </c>
      <c r="H145" s="51">
        <v>1</v>
      </c>
      <c r="I145" s="51">
        <v>3</v>
      </c>
      <c r="J145" s="51">
        <v>5</v>
      </c>
      <c r="K145" s="51">
        <v>7</v>
      </c>
    </row>
    <row r="146" spans="2:11" x14ac:dyDescent="0.25">
      <c r="B146" s="415" t="s">
        <v>85</v>
      </c>
      <c r="C146" s="102" t="s">
        <v>10</v>
      </c>
      <c r="D146" s="79"/>
      <c r="E146" s="79"/>
      <c r="F146" s="79"/>
      <c r="G146" s="79"/>
      <c r="H146" s="79"/>
      <c r="I146" s="79"/>
      <c r="J146" s="79"/>
      <c r="K146" s="79"/>
    </row>
    <row r="147" spans="2:11" x14ac:dyDescent="0.25">
      <c r="B147" s="416"/>
      <c r="C147" s="412" t="s">
        <v>11</v>
      </c>
      <c r="D147" s="106"/>
      <c r="E147" s="106"/>
      <c r="F147" s="106"/>
      <c r="G147" s="106"/>
      <c r="H147" s="106"/>
      <c r="I147" s="106"/>
      <c r="J147" s="106"/>
      <c r="K147" s="106"/>
    </row>
    <row r="148" spans="2:11" x14ac:dyDescent="0.25">
      <c r="B148" s="417"/>
      <c r="C148" s="414"/>
      <c r="D148" s="80"/>
      <c r="E148" s="80"/>
      <c r="F148" s="80"/>
      <c r="G148" s="80"/>
      <c r="H148" s="80"/>
      <c r="I148" s="80"/>
      <c r="J148" s="80"/>
      <c r="K148" s="80"/>
    </row>
    <row r="149" spans="2:11" x14ac:dyDescent="0.25">
      <c r="B149" s="417"/>
      <c r="C149" s="84" t="s">
        <v>12</v>
      </c>
      <c r="D149" s="105"/>
      <c r="E149" s="105"/>
      <c r="F149" s="105"/>
      <c r="G149" s="105"/>
      <c r="H149" s="105"/>
      <c r="I149" s="105"/>
      <c r="J149" s="105"/>
      <c r="K149" s="105"/>
    </row>
    <row r="150" spans="2:11" x14ac:dyDescent="0.25">
      <c r="B150" s="417"/>
      <c r="C150" s="84" t="s">
        <v>13</v>
      </c>
      <c r="D150" s="81"/>
      <c r="E150" s="81"/>
      <c r="F150" s="81"/>
      <c r="G150" s="81"/>
      <c r="H150" s="81"/>
      <c r="I150" s="81"/>
      <c r="J150" s="81"/>
      <c r="K150" s="81"/>
    </row>
    <row r="151" spans="2:11" ht="15.75" thickBot="1" x14ac:dyDescent="0.3">
      <c r="B151" s="418"/>
      <c r="C151" s="85" t="s">
        <v>86</v>
      </c>
      <c r="D151" s="104"/>
      <c r="E151" s="104"/>
      <c r="F151" s="104"/>
      <c r="G151" s="104"/>
      <c r="H151" s="104"/>
      <c r="I151" s="104"/>
      <c r="J151" s="104"/>
      <c r="K151" s="104"/>
    </row>
    <row r="152" spans="2:11" x14ac:dyDescent="0.25">
      <c r="B152" s="415" t="s">
        <v>88</v>
      </c>
      <c r="C152" s="102" t="s">
        <v>10</v>
      </c>
      <c r="D152" s="79"/>
      <c r="E152" s="79"/>
      <c r="F152" s="79"/>
      <c r="G152" s="79"/>
      <c r="H152" s="79"/>
      <c r="I152" s="79"/>
      <c r="J152" s="79"/>
      <c r="K152" s="79"/>
    </row>
    <row r="153" spans="2:11" x14ac:dyDescent="0.25">
      <c r="B153" s="417"/>
      <c r="C153" s="103" t="s">
        <v>11</v>
      </c>
      <c r="D153" s="80"/>
      <c r="E153" s="80"/>
      <c r="F153" s="80"/>
      <c r="G153" s="80"/>
      <c r="H153" s="80"/>
      <c r="I153" s="80"/>
      <c r="J153" s="80"/>
      <c r="K153" s="80"/>
    </row>
    <row r="154" spans="2:11" x14ac:dyDescent="0.25">
      <c r="B154" s="417"/>
      <c r="C154" s="84" t="s">
        <v>12</v>
      </c>
      <c r="D154" s="105"/>
      <c r="E154" s="105"/>
      <c r="F154" s="105"/>
      <c r="G154" s="105"/>
      <c r="H154" s="105"/>
      <c r="I154" s="105"/>
      <c r="J154" s="105"/>
      <c r="K154" s="105"/>
    </row>
    <row r="155" spans="2:11" x14ac:dyDescent="0.25">
      <c r="B155" s="417"/>
      <c r="C155" s="84" t="s">
        <v>13</v>
      </c>
      <c r="D155" s="81"/>
      <c r="E155" s="81"/>
      <c r="F155" s="81"/>
      <c r="G155" s="81"/>
      <c r="H155" s="81"/>
      <c r="I155" s="81"/>
      <c r="J155" s="81"/>
      <c r="K155" s="81"/>
    </row>
    <row r="156" spans="2:11" ht="15.75" thickBot="1" x14ac:dyDescent="0.3">
      <c r="B156" s="418"/>
      <c r="C156" s="85" t="s">
        <v>86</v>
      </c>
      <c r="D156" s="104"/>
      <c r="E156" s="104"/>
      <c r="F156" s="104"/>
      <c r="G156" s="104"/>
      <c r="H156" s="104"/>
      <c r="I156" s="104"/>
      <c r="J156" s="104"/>
      <c r="K156" s="104"/>
    </row>
    <row r="157" spans="2:11" x14ac:dyDescent="0.25">
      <c r="B157" s="415" t="s">
        <v>89</v>
      </c>
      <c r="C157" s="102" t="s">
        <v>10</v>
      </c>
      <c r="D157" s="79"/>
      <c r="E157" s="79"/>
      <c r="F157" s="79"/>
      <c r="G157" s="79"/>
      <c r="H157" s="79"/>
      <c r="I157" s="79"/>
      <c r="J157" s="79"/>
      <c r="K157" s="79"/>
    </row>
    <row r="158" spans="2:11" x14ac:dyDescent="0.25">
      <c r="B158" s="417"/>
      <c r="C158" s="103" t="s">
        <v>11</v>
      </c>
      <c r="D158" s="80"/>
      <c r="E158" s="80"/>
      <c r="F158" s="80"/>
      <c r="G158" s="80"/>
      <c r="H158" s="80"/>
      <c r="I158" s="80"/>
      <c r="J158" s="80"/>
      <c r="K158" s="80"/>
    </row>
    <row r="159" spans="2:11" x14ac:dyDescent="0.25">
      <c r="B159" s="417"/>
      <c r="C159" s="84" t="s">
        <v>12</v>
      </c>
      <c r="D159" s="105"/>
      <c r="E159" s="105"/>
      <c r="F159" s="105"/>
      <c r="G159" s="105"/>
      <c r="H159" s="105"/>
      <c r="I159" s="105"/>
      <c r="J159" s="105"/>
      <c r="K159" s="105"/>
    </row>
    <row r="160" spans="2:11" x14ac:dyDescent="0.25">
      <c r="B160" s="417"/>
      <c r="C160" s="84" t="s">
        <v>13</v>
      </c>
      <c r="D160" s="81"/>
      <c r="E160" s="81"/>
      <c r="F160" s="81"/>
      <c r="G160" s="81"/>
      <c r="H160" s="81"/>
      <c r="I160" s="81"/>
      <c r="J160" s="81"/>
      <c r="K160" s="81"/>
    </row>
    <row r="161" spans="2:11" ht="15.75" thickBot="1" x14ac:dyDescent="0.3">
      <c r="B161" s="418"/>
      <c r="C161" s="85" t="s">
        <v>86</v>
      </c>
      <c r="D161" s="104"/>
      <c r="E161" s="104"/>
      <c r="F161" s="104"/>
      <c r="G161" s="104"/>
      <c r="H161" s="104"/>
      <c r="I161" s="104"/>
      <c r="J161" s="104"/>
      <c r="K161" s="104"/>
    </row>
    <row r="162" spans="2:11" x14ac:dyDescent="0.25">
      <c r="B162" s="415" t="s">
        <v>90</v>
      </c>
      <c r="C162" s="102" t="s">
        <v>10</v>
      </c>
      <c r="D162" s="79"/>
      <c r="E162" s="79"/>
      <c r="F162" s="79"/>
      <c r="G162" s="79"/>
      <c r="H162" s="79"/>
      <c r="I162" s="79"/>
      <c r="J162" s="79"/>
      <c r="K162" s="79"/>
    </row>
    <row r="163" spans="2:11" x14ac:dyDescent="0.25">
      <c r="B163" s="417"/>
      <c r="C163" s="103" t="s">
        <v>11</v>
      </c>
      <c r="D163" s="80"/>
      <c r="E163" s="80"/>
      <c r="F163" s="80"/>
      <c r="G163" s="80"/>
      <c r="H163" s="80"/>
      <c r="I163" s="80"/>
      <c r="J163" s="80"/>
      <c r="K163" s="80"/>
    </row>
    <row r="164" spans="2:11" x14ac:dyDescent="0.25">
      <c r="B164" s="417"/>
      <c r="C164" s="84" t="s">
        <v>12</v>
      </c>
      <c r="D164" s="105"/>
      <c r="E164" s="105"/>
      <c r="F164" s="105"/>
      <c r="G164" s="105"/>
      <c r="H164" s="105"/>
      <c r="I164" s="105"/>
      <c r="J164" s="105"/>
      <c r="K164" s="105"/>
    </row>
    <row r="165" spans="2:11" x14ac:dyDescent="0.25">
      <c r="B165" s="417"/>
      <c r="C165" s="84" t="s">
        <v>13</v>
      </c>
      <c r="D165" s="81"/>
      <c r="E165" s="81"/>
      <c r="F165" s="81"/>
      <c r="G165" s="81"/>
      <c r="H165" s="81"/>
      <c r="I165" s="81"/>
      <c r="J165" s="81"/>
      <c r="K165" s="81"/>
    </row>
    <row r="166" spans="2:11" ht="15.75" thickBot="1" x14ac:dyDescent="0.3">
      <c r="B166" s="418"/>
      <c r="C166" s="85" t="s">
        <v>86</v>
      </c>
      <c r="D166" s="104"/>
      <c r="E166" s="104"/>
      <c r="F166" s="104"/>
      <c r="G166" s="104"/>
      <c r="H166" s="104"/>
      <c r="I166" s="104"/>
      <c r="J166" s="104"/>
      <c r="K166" s="104"/>
    </row>
    <row r="167" spans="2:11" x14ac:dyDescent="0.25">
      <c r="B167" s="415" t="s">
        <v>48</v>
      </c>
      <c r="C167" s="102" t="s">
        <v>10</v>
      </c>
      <c r="D167" s="79"/>
      <c r="E167" s="79"/>
      <c r="F167" s="79"/>
      <c r="G167" s="79"/>
      <c r="H167" s="79"/>
      <c r="I167" s="79"/>
      <c r="J167" s="79"/>
      <c r="K167" s="79"/>
    </row>
    <row r="168" spans="2:11" x14ac:dyDescent="0.25">
      <c r="B168" s="417"/>
      <c r="C168" s="103" t="s">
        <v>11</v>
      </c>
      <c r="D168" s="80"/>
      <c r="E168" s="80"/>
      <c r="F168" s="80"/>
      <c r="G168" s="80"/>
      <c r="H168" s="80"/>
      <c r="I168" s="80"/>
      <c r="J168" s="80"/>
      <c r="K168" s="80"/>
    </row>
    <row r="169" spans="2:11" x14ac:dyDescent="0.25">
      <c r="B169" s="417"/>
      <c r="C169" s="84" t="s">
        <v>12</v>
      </c>
      <c r="D169" s="105"/>
      <c r="E169" s="105"/>
      <c r="F169" s="105"/>
      <c r="G169" s="105"/>
      <c r="H169" s="105"/>
      <c r="I169" s="105"/>
      <c r="J169" s="105"/>
      <c r="K169" s="105"/>
    </row>
    <row r="170" spans="2:11" x14ac:dyDescent="0.25">
      <c r="B170" s="417"/>
      <c r="C170" s="84" t="s">
        <v>13</v>
      </c>
      <c r="D170" s="81"/>
      <c r="E170" s="81"/>
      <c r="F170" s="81"/>
      <c r="G170" s="81"/>
      <c r="H170" s="81"/>
      <c r="I170" s="81"/>
      <c r="J170" s="81"/>
      <c r="K170" s="81"/>
    </row>
    <row r="171" spans="2:11" ht="15.75" thickBot="1" x14ac:dyDescent="0.3">
      <c r="B171" s="418"/>
      <c r="C171" s="85" t="s">
        <v>86</v>
      </c>
      <c r="D171" s="104"/>
      <c r="E171" s="104"/>
      <c r="F171" s="104"/>
      <c r="G171" s="104"/>
      <c r="H171" s="104"/>
      <c r="I171" s="104"/>
      <c r="J171" s="104"/>
      <c r="K171" s="104"/>
    </row>
    <row r="172" spans="2:11" x14ac:dyDescent="0.25">
      <c r="B172" s="415" t="s">
        <v>49</v>
      </c>
      <c r="C172" s="102" t="s">
        <v>10</v>
      </c>
      <c r="D172" s="79"/>
      <c r="E172" s="79"/>
      <c r="F172" s="79"/>
      <c r="G172" s="79"/>
      <c r="H172" s="79"/>
      <c r="I172" s="79"/>
      <c r="J172" s="79"/>
      <c r="K172" s="79"/>
    </row>
    <row r="173" spans="2:11" x14ac:dyDescent="0.25">
      <c r="B173" s="417"/>
      <c r="C173" s="103" t="s">
        <v>11</v>
      </c>
      <c r="D173" s="80"/>
      <c r="E173" s="80"/>
      <c r="F173" s="80"/>
      <c r="G173" s="80"/>
      <c r="H173" s="80"/>
      <c r="I173" s="80"/>
      <c r="J173" s="80"/>
      <c r="K173" s="80"/>
    </row>
    <row r="174" spans="2:11" x14ac:dyDescent="0.25">
      <c r="B174" s="417"/>
      <c r="C174" s="84" t="s">
        <v>12</v>
      </c>
      <c r="D174" s="105"/>
      <c r="E174" s="105"/>
      <c r="F174" s="105"/>
      <c r="G174" s="105"/>
      <c r="H174" s="105"/>
      <c r="I174" s="105"/>
      <c r="J174" s="105"/>
      <c r="K174" s="105"/>
    </row>
    <row r="175" spans="2:11" x14ac:dyDescent="0.25">
      <c r="B175" s="417"/>
      <c r="C175" s="84" t="s">
        <v>13</v>
      </c>
      <c r="D175" s="81"/>
      <c r="E175" s="81"/>
      <c r="F175" s="81"/>
      <c r="G175" s="81"/>
      <c r="H175" s="81"/>
      <c r="I175" s="81"/>
      <c r="J175" s="81"/>
      <c r="K175" s="81"/>
    </row>
    <row r="176" spans="2:11" ht="15.75" thickBot="1" x14ac:dyDescent="0.3">
      <c r="B176" s="418"/>
      <c r="C176" s="85" t="s">
        <v>86</v>
      </c>
      <c r="D176" s="104"/>
      <c r="E176" s="104"/>
      <c r="F176" s="104"/>
      <c r="G176" s="104"/>
      <c r="H176" s="104"/>
      <c r="I176" s="104"/>
      <c r="J176" s="104"/>
      <c r="K176" s="104"/>
    </row>
    <row r="177" spans="2:11" x14ac:dyDescent="0.25">
      <c r="B177" s="415" t="s">
        <v>50</v>
      </c>
      <c r="C177" s="102" t="s">
        <v>10</v>
      </c>
      <c r="D177" s="79"/>
      <c r="E177" s="79"/>
      <c r="F177" s="79"/>
      <c r="G177" s="79"/>
      <c r="H177" s="79"/>
      <c r="I177" s="79"/>
      <c r="J177" s="79"/>
      <c r="K177" s="79"/>
    </row>
    <row r="178" spans="2:11" x14ac:dyDescent="0.25">
      <c r="B178" s="417"/>
      <c r="C178" s="103" t="s">
        <v>11</v>
      </c>
      <c r="D178" s="80"/>
      <c r="E178" s="80"/>
      <c r="F178" s="80"/>
      <c r="G178" s="80"/>
      <c r="H178" s="80"/>
      <c r="I178" s="80"/>
      <c r="J178" s="80"/>
      <c r="K178" s="80"/>
    </row>
    <row r="179" spans="2:11" x14ac:dyDescent="0.25">
      <c r="B179" s="417"/>
      <c r="C179" s="84" t="s">
        <v>12</v>
      </c>
      <c r="D179" s="105"/>
      <c r="E179" s="105"/>
      <c r="F179" s="105"/>
      <c r="G179" s="105"/>
      <c r="H179" s="105"/>
      <c r="I179" s="105"/>
      <c r="J179" s="105"/>
      <c r="K179" s="105"/>
    </row>
    <row r="180" spans="2:11" x14ac:dyDescent="0.25">
      <c r="B180" s="417"/>
      <c r="C180" s="84" t="s">
        <v>13</v>
      </c>
      <c r="D180" s="81"/>
      <c r="E180" s="81"/>
      <c r="F180" s="81"/>
      <c r="G180" s="81"/>
      <c r="H180" s="81"/>
      <c r="I180" s="81"/>
      <c r="J180" s="81"/>
      <c r="K180" s="81"/>
    </row>
    <row r="181" spans="2:11" ht="15.75" thickBot="1" x14ac:dyDescent="0.3">
      <c r="B181" s="418"/>
      <c r="C181" s="85" t="s">
        <v>86</v>
      </c>
      <c r="D181" s="82"/>
      <c r="E181" s="82"/>
      <c r="F181" s="82"/>
      <c r="G181" s="82"/>
      <c r="H181" s="82"/>
      <c r="I181" s="82"/>
      <c r="J181" s="82"/>
      <c r="K181" s="82"/>
    </row>
    <row r="182" spans="2:11" x14ac:dyDescent="0.25">
      <c r="B182" s="415" t="s">
        <v>78</v>
      </c>
      <c r="C182" s="102" t="s">
        <v>10</v>
      </c>
      <c r="D182" s="79"/>
      <c r="E182" s="79"/>
      <c r="F182" s="79"/>
      <c r="G182" s="79"/>
      <c r="H182" s="79"/>
      <c r="I182" s="79"/>
      <c r="J182" s="79"/>
      <c r="K182" s="79"/>
    </row>
    <row r="183" spans="2:11" x14ac:dyDescent="0.25">
      <c r="B183" s="416"/>
      <c r="C183" s="412" t="s">
        <v>11</v>
      </c>
      <c r="D183" s="106"/>
      <c r="E183" s="106"/>
      <c r="F183" s="106"/>
      <c r="G183" s="106"/>
      <c r="H183" s="106"/>
      <c r="I183" s="106"/>
      <c r="J183" s="106"/>
      <c r="K183" s="106"/>
    </row>
    <row r="184" spans="2:11" x14ac:dyDescent="0.25">
      <c r="B184" s="416"/>
      <c r="C184" s="413"/>
      <c r="D184" s="106"/>
      <c r="E184" s="106"/>
      <c r="F184" s="106"/>
      <c r="G184" s="106"/>
      <c r="H184" s="106"/>
      <c r="I184" s="106"/>
      <c r="J184" s="106"/>
      <c r="K184" s="106"/>
    </row>
    <row r="185" spans="2:11" x14ac:dyDescent="0.25">
      <c r="B185" s="416"/>
      <c r="C185" s="413"/>
      <c r="D185" s="106"/>
      <c r="E185" s="106"/>
      <c r="F185" s="106"/>
      <c r="G185" s="106"/>
      <c r="H185" s="106"/>
      <c r="I185" s="106"/>
      <c r="J185" s="106"/>
      <c r="K185" s="106"/>
    </row>
    <row r="186" spans="2:11" x14ac:dyDescent="0.25">
      <c r="B186" s="417"/>
      <c r="C186" s="414"/>
      <c r="D186" s="80"/>
      <c r="E186" s="80"/>
      <c r="F186" s="80"/>
      <c r="G186" s="80"/>
      <c r="H186" s="80"/>
      <c r="I186" s="80"/>
      <c r="J186" s="80"/>
      <c r="K186" s="80"/>
    </row>
    <row r="187" spans="2:11" x14ac:dyDescent="0.25">
      <c r="B187" s="417"/>
      <c r="C187" s="84" t="s">
        <v>12</v>
      </c>
      <c r="D187" s="105"/>
      <c r="E187" s="105"/>
      <c r="F187" s="105"/>
      <c r="G187" s="105"/>
      <c r="H187" s="105"/>
      <c r="I187" s="105"/>
      <c r="J187" s="105"/>
      <c r="K187" s="105"/>
    </row>
    <row r="188" spans="2:11" x14ac:dyDescent="0.25">
      <c r="B188" s="417"/>
      <c r="C188" s="84" t="s">
        <v>13</v>
      </c>
      <c r="D188" s="81"/>
      <c r="E188" s="81"/>
      <c r="F188" s="81"/>
      <c r="G188" s="81"/>
      <c r="H188" s="81"/>
      <c r="I188" s="81"/>
      <c r="J188" s="81"/>
      <c r="K188" s="81"/>
    </row>
    <row r="189" spans="2:11" ht="15.75" thickBot="1" x14ac:dyDescent="0.3">
      <c r="B189" s="418"/>
      <c r="C189" s="85" t="s">
        <v>86</v>
      </c>
      <c r="D189" s="82"/>
      <c r="E189" s="82"/>
      <c r="F189" s="82"/>
      <c r="G189" s="82"/>
      <c r="H189" s="82"/>
      <c r="I189" s="82"/>
      <c r="J189" s="82"/>
      <c r="K189" s="82"/>
    </row>
    <row r="190" spans="2:11" x14ac:dyDescent="0.25">
      <c r="B190" s="415" t="s">
        <v>79</v>
      </c>
      <c r="C190" s="102" t="s">
        <v>10</v>
      </c>
      <c r="D190" s="79"/>
      <c r="E190" s="79"/>
      <c r="F190" s="79"/>
      <c r="G190" s="79"/>
      <c r="H190" s="79"/>
      <c r="I190" s="79"/>
      <c r="J190" s="79"/>
      <c r="K190" s="79"/>
    </row>
    <row r="191" spans="2:11" x14ac:dyDescent="0.25">
      <c r="B191" s="416"/>
      <c r="C191" s="412" t="s">
        <v>11</v>
      </c>
      <c r="D191" s="106"/>
      <c r="E191" s="106"/>
      <c r="F191" s="106"/>
      <c r="G191" s="106"/>
      <c r="H191" s="106"/>
      <c r="I191" s="106"/>
      <c r="J191" s="106"/>
      <c r="K191" s="106"/>
    </row>
    <row r="192" spans="2:11" x14ac:dyDescent="0.25">
      <c r="B192" s="416"/>
      <c r="C192" s="413"/>
      <c r="D192" s="106"/>
      <c r="E192" s="106"/>
      <c r="F192" s="106"/>
      <c r="G192" s="106"/>
      <c r="H192" s="106"/>
      <c r="I192" s="106"/>
      <c r="J192" s="106"/>
      <c r="K192" s="106"/>
    </row>
    <row r="193" spans="2:11" x14ac:dyDescent="0.25">
      <c r="B193" s="416"/>
      <c r="C193" s="413"/>
      <c r="D193" s="106"/>
      <c r="E193" s="106"/>
      <c r="F193" s="106"/>
      <c r="G193" s="106"/>
      <c r="H193" s="106"/>
      <c r="I193" s="106"/>
      <c r="J193" s="106"/>
      <c r="K193" s="106"/>
    </row>
    <row r="194" spans="2:11" x14ac:dyDescent="0.25">
      <c r="B194" s="417"/>
      <c r="C194" s="414"/>
      <c r="D194" s="80"/>
      <c r="E194" s="80"/>
      <c r="F194" s="80"/>
      <c r="G194" s="80"/>
      <c r="H194" s="80"/>
      <c r="I194" s="80"/>
      <c r="J194" s="80"/>
      <c r="K194" s="80"/>
    </row>
    <row r="195" spans="2:11" x14ac:dyDescent="0.25">
      <c r="B195" s="417"/>
      <c r="C195" s="84" t="s">
        <v>12</v>
      </c>
      <c r="D195" s="105"/>
      <c r="E195" s="105"/>
      <c r="F195" s="105"/>
      <c r="G195" s="105"/>
      <c r="H195" s="105"/>
      <c r="I195" s="105"/>
      <c r="J195" s="105"/>
      <c r="K195" s="105"/>
    </row>
    <row r="196" spans="2:11" x14ac:dyDescent="0.25">
      <c r="B196" s="417"/>
      <c r="C196" s="84" t="s">
        <v>13</v>
      </c>
      <c r="D196" s="81"/>
      <c r="E196" s="81"/>
      <c r="F196" s="81"/>
      <c r="G196" s="81"/>
      <c r="H196" s="81"/>
      <c r="I196" s="81"/>
      <c r="J196" s="81"/>
      <c r="K196" s="81"/>
    </row>
    <row r="197" spans="2:11" ht="15.75" thickBot="1" x14ac:dyDescent="0.3">
      <c r="B197" s="418"/>
      <c r="C197" s="85" t="s">
        <v>86</v>
      </c>
      <c r="D197" s="82"/>
      <c r="E197" s="82"/>
      <c r="F197" s="82"/>
      <c r="G197" s="82"/>
      <c r="H197" s="82"/>
      <c r="I197" s="82"/>
      <c r="J197" s="82"/>
      <c r="K197" s="82"/>
    </row>
    <row r="198" spans="2:11" x14ac:dyDescent="0.25">
      <c r="B198" s="415" t="s">
        <v>80</v>
      </c>
      <c r="C198" s="102" t="s">
        <v>10</v>
      </c>
      <c r="D198" s="79"/>
      <c r="E198" s="79"/>
      <c r="F198" s="79"/>
      <c r="G198" s="79"/>
      <c r="H198" s="79"/>
      <c r="I198" s="79"/>
      <c r="J198" s="79"/>
      <c r="K198" s="79"/>
    </row>
    <row r="199" spans="2:11" x14ac:dyDescent="0.25">
      <c r="B199" s="416"/>
      <c r="C199" s="412" t="s">
        <v>11</v>
      </c>
      <c r="D199" s="106"/>
      <c r="E199" s="106"/>
      <c r="F199" s="106"/>
      <c r="G199" s="106"/>
      <c r="H199" s="106"/>
      <c r="I199" s="106"/>
      <c r="J199" s="106"/>
      <c r="K199" s="106"/>
    </row>
    <row r="200" spans="2:11" x14ac:dyDescent="0.25">
      <c r="B200" s="416"/>
      <c r="C200" s="413"/>
      <c r="D200" s="106"/>
      <c r="E200" s="106"/>
      <c r="F200" s="106"/>
      <c r="G200" s="106"/>
      <c r="H200" s="106"/>
      <c r="I200" s="106"/>
      <c r="J200" s="106"/>
      <c r="K200" s="106"/>
    </row>
    <row r="201" spans="2:11" x14ac:dyDescent="0.25">
      <c r="B201" s="416"/>
      <c r="C201" s="413"/>
      <c r="D201" s="106"/>
      <c r="E201" s="106"/>
      <c r="F201" s="106"/>
      <c r="G201" s="106"/>
      <c r="H201" s="106"/>
      <c r="I201" s="106"/>
      <c r="J201" s="106"/>
      <c r="K201" s="106"/>
    </row>
    <row r="202" spans="2:11" x14ac:dyDescent="0.25">
      <c r="B202" s="417"/>
      <c r="C202" s="414"/>
      <c r="D202" s="80"/>
      <c r="E202" s="80"/>
      <c r="F202" s="80"/>
      <c r="G202" s="80"/>
      <c r="H202" s="80"/>
      <c r="I202" s="80"/>
      <c r="J202" s="80"/>
      <c r="K202" s="80"/>
    </row>
    <row r="203" spans="2:11" x14ac:dyDescent="0.25">
      <c r="B203" s="417"/>
      <c r="C203" s="84" t="s">
        <v>12</v>
      </c>
      <c r="D203" s="105"/>
      <c r="E203" s="105"/>
      <c r="F203" s="105"/>
      <c r="G203" s="105"/>
      <c r="H203" s="105"/>
      <c r="I203" s="105"/>
      <c r="J203" s="105"/>
      <c r="K203" s="105"/>
    </row>
    <row r="204" spans="2:11" x14ac:dyDescent="0.25">
      <c r="B204" s="417"/>
      <c r="C204" s="84" t="s">
        <v>13</v>
      </c>
      <c r="D204" s="81"/>
      <c r="E204" s="81"/>
      <c r="F204" s="81"/>
      <c r="G204" s="81"/>
      <c r="H204" s="81"/>
      <c r="I204" s="81"/>
      <c r="J204" s="81"/>
      <c r="K204" s="81"/>
    </row>
    <row r="205" spans="2:11" ht="15.75" thickBot="1" x14ac:dyDescent="0.3">
      <c r="B205" s="418"/>
      <c r="C205" s="85" t="s">
        <v>86</v>
      </c>
      <c r="D205" s="82"/>
      <c r="E205" s="82"/>
      <c r="F205" s="82"/>
      <c r="G205" s="82"/>
      <c r="H205" s="82"/>
      <c r="I205" s="82"/>
      <c r="J205" s="82"/>
      <c r="K205" s="82"/>
    </row>
    <row r="206" spans="2:11" ht="15.75" thickBot="1" x14ac:dyDescent="0.3"/>
    <row r="207" spans="2:11" ht="21.75" thickBot="1" x14ac:dyDescent="0.4">
      <c r="B207" s="400" t="s">
        <v>3</v>
      </c>
      <c r="C207" s="400"/>
      <c r="D207" s="400"/>
      <c r="E207" s="400"/>
      <c r="F207" s="400"/>
      <c r="G207" s="400"/>
      <c r="H207" s="400"/>
      <c r="I207" s="400"/>
      <c r="J207" s="400"/>
      <c r="K207" s="400"/>
    </row>
    <row r="208" spans="2:11" ht="15.75" thickBot="1" x14ac:dyDescent="0.3">
      <c r="B208" s="419" t="s">
        <v>94</v>
      </c>
      <c r="C208" s="419"/>
      <c r="D208" s="51">
        <v>8</v>
      </c>
      <c r="E208" s="51">
        <v>6</v>
      </c>
      <c r="F208" s="51">
        <v>4</v>
      </c>
      <c r="G208" s="51">
        <v>2</v>
      </c>
      <c r="H208" s="51">
        <v>1</v>
      </c>
      <c r="I208" s="51">
        <v>3</v>
      </c>
      <c r="J208" s="51">
        <v>5</v>
      </c>
      <c r="K208" s="51">
        <v>7</v>
      </c>
    </row>
    <row r="209" spans="2:11" x14ac:dyDescent="0.25">
      <c r="B209" s="415" t="s">
        <v>85</v>
      </c>
      <c r="C209" s="102" t="s">
        <v>10</v>
      </c>
      <c r="D209" s="79"/>
      <c r="E209" s="79"/>
      <c r="F209" s="79"/>
      <c r="G209" s="79"/>
      <c r="H209" s="79"/>
      <c r="I209" s="79"/>
      <c r="J209" s="79"/>
      <c r="K209" s="79"/>
    </row>
    <row r="210" spans="2:11" x14ac:dyDescent="0.25">
      <c r="B210" s="416"/>
      <c r="C210" s="412" t="s">
        <v>11</v>
      </c>
      <c r="D210" s="106"/>
      <c r="E210" s="106"/>
      <c r="F210" s="106"/>
      <c r="G210" s="106"/>
      <c r="H210" s="106"/>
      <c r="I210" s="106"/>
      <c r="J210" s="106"/>
      <c r="K210" s="106"/>
    </row>
    <row r="211" spans="2:11" x14ac:dyDescent="0.25">
      <c r="B211" s="417"/>
      <c r="C211" s="414"/>
      <c r="D211" s="80"/>
      <c r="E211" s="80"/>
      <c r="F211" s="80"/>
      <c r="G211" s="80"/>
      <c r="H211" s="80"/>
      <c r="I211" s="80"/>
      <c r="J211" s="80"/>
      <c r="K211" s="80"/>
    </row>
    <row r="212" spans="2:11" x14ac:dyDescent="0.25">
      <c r="B212" s="417"/>
      <c r="C212" s="84" t="s">
        <v>12</v>
      </c>
      <c r="D212" s="105"/>
      <c r="E212" s="105"/>
      <c r="F212" s="105"/>
      <c r="G212" s="105"/>
      <c r="H212" s="105"/>
      <c r="I212" s="105"/>
      <c r="J212" s="105"/>
      <c r="K212" s="105"/>
    </row>
    <row r="213" spans="2:11" x14ac:dyDescent="0.25">
      <c r="B213" s="417"/>
      <c r="C213" s="84" t="s">
        <v>13</v>
      </c>
      <c r="D213" s="81"/>
      <c r="E213" s="81"/>
      <c r="F213" s="81"/>
      <c r="G213" s="81"/>
      <c r="H213" s="81"/>
      <c r="I213" s="81"/>
      <c r="J213" s="81"/>
      <c r="K213" s="81"/>
    </row>
    <row r="214" spans="2:11" ht="15.75" thickBot="1" x14ac:dyDescent="0.3">
      <c r="B214" s="418"/>
      <c r="C214" s="85" t="s">
        <v>86</v>
      </c>
      <c r="D214" s="104"/>
      <c r="E214" s="104"/>
      <c r="F214" s="104"/>
      <c r="G214" s="104"/>
      <c r="H214" s="104"/>
      <c r="I214" s="104"/>
      <c r="J214" s="104"/>
      <c r="K214" s="104"/>
    </row>
    <row r="215" spans="2:11" x14ac:dyDescent="0.25">
      <c r="B215" s="415" t="s">
        <v>88</v>
      </c>
      <c r="C215" s="102" t="s">
        <v>10</v>
      </c>
      <c r="D215" s="79"/>
      <c r="E215" s="79"/>
      <c r="F215" s="79"/>
      <c r="G215" s="79"/>
      <c r="H215" s="79"/>
      <c r="I215" s="79"/>
      <c r="J215" s="79"/>
      <c r="K215" s="79"/>
    </row>
    <row r="216" spans="2:11" x14ac:dyDescent="0.25">
      <c r="B216" s="417"/>
      <c r="C216" s="103" t="s">
        <v>11</v>
      </c>
      <c r="D216" s="80"/>
      <c r="E216" s="80"/>
      <c r="F216" s="80"/>
      <c r="G216" s="80"/>
      <c r="H216" s="80"/>
      <c r="I216" s="80"/>
      <c r="J216" s="80"/>
      <c r="K216" s="80"/>
    </row>
    <row r="217" spans="2:11" x14ac:dyDescent="0.25">
      <c r="B217" s="417"/>
      <c r="C217" s="84" t="s">
        <v>12</v>
      </c>
      <c r="D217" s="105"/>
      <c r="E217" s="105"/>
      <c r="F217" s="105"/>
      <c r="G217" s="105"/>
      <c r="H217" s="105"/>
      <c r="I217" s="105"/>
      <c r="J217" s="105"/>
      <c r="K217" s="105"/>
    </row>
    <row r="218" spans="2:11" x14ac:dyDescent="0.25">
      <c r="B218" s="417"/>
      <c r="C218" s="84" t="s">
        <v>13</v>
      </c>
      <c r="D218" s="81"/>
      <c r="E218" s="81"/>
      <c r="F218" s="81"/>
      <c r="G218" s="81"/>
      <c r="H218" s="81"/>
      <c r="I218" s="81"/>
      <c r="J218" s="81"/>
      <c r="K218" s="81"/>
    </row>
    <row r="219" spans="2:11" ht="15.75" thickBot="1" x14ac:dyDescent="0.3">
      <c r="B219" s="418"/>
      <c r="C219" s="85" t="s">
        <v>86</v>
      </c>
      <c r="D219" s="104"/>
      <c r="E219" s="104"/>
      <c r="F219" s="104"/>
      <c r="G219" s="104"/>
      <c r="H219" s="104"/>
      <c r="I219" s="104"/>
      <c r="J219" s="104"/>
      <c r="K219" s="104"/>
    </row>
    <row r="220" spans="2:11" x14ac:dyDescent="0.25">
      <c r="B220" s="415" t="s">
        <v>89</v>
      </c>
      <c r="C220" s="102" t="s">
        <v>10</v>
      </c>
      <c r="D220" s="79"/>
      <c r="E220" s="79"/>
      <c r="F220" s="79"/>
      <c r="G220" s="79"/>
      <c r="H220" s="79"/>
      <c r="I220" s="79"/>
      <c r="J220" s="79"/>
      <c r="K220" s="79"/>
    </row>
    <row r="221" spans="2:11" x14ac:dyDescent="0.25">
      <c r="B221" s="417"/>
      <c r="C221" s="103" t="s">
        <v>11</v>
      </c>
      <c r="D221" s="80"/>
      <c r="E221" s="80"/>
      <c r="F221" s="80"/>
      <c r="G221" s="80"/>
      <c r="H221" s="80"/>
      <c r="I221" s="80"/>
      <c r="J221" s="80"/>
      <c r="K221" s="80"/>
    </row>
    <row r="222" spans="2:11" x14ac:dyDescent="0.25">
      <c r="B222" s="417"/>
      <c r="C222" s="84" t="s">
        <v>12</v>
      </c>
      <c r="D222" s="105"/>
      <c r="E222" s="105"/>
      <c r="F222" s="105"/>
      <c r="G222" s="105"/>
      <c r="H222" s="105"/>
      <c r="I222" s="105"/>
      <c r="J222" s="105"/>
      <c r="K222" s="105"/>
    </row>
    <row r="223" spans="2:11" x14ac:dyDescent="0.25">
      <c r="B223" s="417"/>
      <c r="C223" s="84" t="s">
        <v>13</v>
      </c>
      <c r="D223" s="81"/>
      <c r="E223" s="81"/>
      <c r="F223" s="81"/>
      <c r="G223" s="81"/>
      <c r="H223" s="81"/>
      <c r="I223" s="81"/>
      <c r="J223" s="81"/>
      <c r="K223" s="81"/>
    </row>
    <row r="224" spans="2:11" ht="15.75" thickBot="1" x14ac:dyDescent="0.3">
      <c r="B224" s="418"/>
      <c r="C224" s="85" t="s">
        <v>86</v>
      </c>
      <c r="D224" s="104"/>
      <c r="E224" s="104"/>
      <c r="F224" s="104"/>
      <c r="G224" s="104"/>
      <c r="H224" s="104"/>
      <c r="I224" s="104"/>
      <c r="J224" s="104"/>
      <c r="K224" s="104"/>
    </row>
    <row r="225" spans="2:11" x14ac:dyDescent="0.25">
      <c r="B225" s="415" t="s">
        <v>90</v>
      </c>
      <c r="C225" s="102" t="s">
        <v>10</v>
      </c>
      <c r="D225" s="79"/>
      <c r="E225" s="79"/>
      <c r="F225" s="79"/>
      <c r="G225" s="79"/>
      <c r="H225" s="79"/>
      <c r="I225" s="79"/>
      <c r="J225" s="79"/>
      <c r="K225" s="79"/>
    </row>
    <row r="226" spans="2:11" x14ac:dyDescent="0.25">
      <c r="B226" s="417"/>
      <c r="C226" s="103" t="s">
        <v>11</v>
      </c>
      <c r="D226" s="80"/>
      <c r="E226" s="80"/>
      <c r="F226" s="80"/>
      <c r="G226" s="80"/>
      <c r="H226" s="80"/>
      <c r="I226" s="80"/>
      <c r="J226" s="80"/>
      <c r="K226" s="80"/>
    </row>
    <row r="227" spans="2:11" x14ac:dyDescent="0.25">
      <c r="B227" s="417"/>
      <c r="C227" s="84" t="s">
        <v>12</v>
      </c>
      <c r="D227" s="105"/>
      <c r="E227" s="105"/>
      <c r="F227" s="105"/>
      <c r="G227" s="105"/>
      <c r="H227" s="105"/>
      <c r="I227" s="105"/>
      <c r="J227" s="105"/>
      <c r="K227" s="105"/>
    </row>
    <row r="228" spans="2:11" x14ac:dyDescent="0.25">
      <c r="B228" s="417"/>
      <c r="C228" s="84" t="s">
        <v>13</v>
      </c>
      <c r="D228" s="81"/>
      <c r="E228" s="81"/>
      <c r="F228" s="81"/>
      <c r="G228" s="81"/>
      <c r="H228" s="81"/>
      <c r="I228" s="81"/>
      <c r="J228" s="81"/>
      <c r="K228" s="81"/>
    </row>
    <row r="229" spans="2:11" ht="15.75" thickBot="1" x14ac:dyDescent="0.3">
      <c r="B229" s="418"/>
      <c r="C229" s="85" t="s">
        <v>86</v>
      </c>
      <c r="D229" s="104"/>
      <c r="E229" s="104"/>
      <c r="F229" s="104"/>
      <c r="G229" s="104"/>
      <c r="H229" s="104"/>
      <c r="I229" s="104"/>
      <c r="J229" s="104"/>
      <c r="K229" s="104"/>
    </row>
    <row r="230" spans="2:11" x14ac:dyDescent="0.25">
      <c r="B230" s="415" t="s">
        <v>48</v>
      </c>
      <c r="C230" s="102" t="s">
        <v>10</v>
      </c>
      <c r="D230" s="79"/>
      <c r="E230" s="79"/>
      <c r="F230" s="79"/>
      <c r="G230" s="79"/>
      <c r="H230" s="79"/>
      <c r="I230" s="79"/>
      <c r="J230" s="79"/>
      <c r="K230" s="79"/>
    </row>
    <row r="231" spans="2:11" x14ac:dyDescent="0.25">
      <c r="B231" s="417"/>
      <c r="C231" s="103" t="s">
        <v>11</v>
      </c>
      <c r="D231" s="80"/>
      <c r="E231" s="80"/>
      <c r="F231" s="80"/>
      <c r="G231" s="80"/>
      <c r="H231" s="80"/>
      <c r="I231" s="80"/>
      <c r="J231" s="80"/>
      <c r="K231" s="80"/>
    </row>
    <row r="232" spans="2:11" x14ac:dyDescent="0.25">
      <c r="B232" s="417"/>
      <c r="C232" s="84" t="s">
        <v>12</v>
      </c>
      <c r="D232" s="105"/>
      <c r="E232" s="105"/>
      <c r="F232" s="105"/>
      <c r="G232" s="105"/>
      <c r="H232" s="105"/>
      <c r="I232" s="105"/>
      <c r="J232" s="105"/>
      <c r="K232" s="105"/>
    </row>
    <row r="233" spans="2:11" x14ac:dyDescent="0.25">
      <c r="B233" s="417"/>
      <c r="C233" s="84" t="s">
        <v>13</v>
      </c>
      <c r="D233" s="81"/>
      <c r="E233" s="81"/>
      <c r="F233" s="81"/>
      <c r="G233" s="81"/>
      <c r="H233" s="81"/>
      <c r="I233" s="81"/>
      <c r="J233" s="81"/>
      <c r="K233" s="81"/>
    </row>
    <row r="234" spans="2:11" ht="15.75" thickBot="1" x14ac:dyDescent="0.3">
      <c r="B234" s="418"/>
      <c r="C234" s="85" t="s">
        <v>86</v>
      </c>
      <c r="D234" s="104"/>
      <c r="E234" s="104"/>
      <c r="F234" s="104"/>
      <c r="G234" s="104"/>
      <c r="H234" s="104"/>
      <c r="I234" s="104"/>
      <c r="J234" s="104"/>
      <c r="K234" s="104"/>
    </row>
    <row r="235" spans="2:11" x14ac:dyDescent="0.25">
      <c r="B235" s="415" t="s">
        <v>49</v>
      </c>
      <c r="C235" s="102" t="s">
        <v>10</v>
      </c>
      <c r="D235" s="79"/>
      <c r="E235" s="79"/>
      <c r="F235" s="79"/>
      <c r="G235" s="79"/>
      <c r="H235" s="79"/>
      <c r="I235" s="79"/>
      <c r="J235" s="79"/>
      <c r="K235" s="79"/>
    </row>
    <row r="236" spans="2:11" x14ac:dyDescent="0.25">
      <c r="B236" s="417"/>
      <c r="C236" s="103" t="s">
        <v>11</v>
      </c>
      <c r="D236" s="80"/>
      <c r="E236" s="80"/>
      <c r="F236" s="80"/>
      <c r="G236" s="80"/>
      <c r="H236" s="80"/>
      <c r="I236" s="80"/>
      <c r="J236" s="80"/>
      <c r="K236" s="80"/>
    </row>
    <row r="237" spans="2:11" x14ac:dyDescent="0.25">
      <c r="B237" s="417"/>
      <c r="C237" s="84" t="s">
        <v>12</v>
      </c>
      <c r="D237" s="105"/>
      <c r="E237" s="105"/>
      <c r="F237" s="105"/>
      <c r="G237" s="105"/>
      <c r="H237" s="105"/>
      <c r="I237" s="105"/>
      <c r="J237" s="105"/>
      <c r="K237" s="105"/>
    </row>
    <row r="238" spans="2:11" x14ac:dyDescent="0.25">
      <c r="B238" s="417"/>
      <c r="C238" s="84" t="s">
        <v>13</v>
      </c>
      <c r="D238" s="81"/>
      <c r="E238" s="81"/>
      <c r="F238" s="81"/>
      <c r="G238" s="81"/>
      <c r="H238" s="81"/>
      <c r="I238" s="81"/>
      <c r="J238" s="81"/>
      <c r="K238" s="81"/>
    </row>
    <row r="239" spans="2:11" ht="15.75" thickBot="1" x14ac:dyDescent="0.3">
      <c r="B239" s="418"/>
      <c r="C239" s="85" t="s">
        <v>86</v>
      </c>
      <c r="D239" s="104"/>
      <c r="E239" s="104"/>
      <c r="F239" s="104"/>
      <c r="G239" s="104"/>
      <c r="H239" s="104"/>
      <c r="I239" s="104"/>
      <c r="J239" s="104"/>
      <c r="K239" s="104"/>
    </row>
    <row r="240" spans="2:11" x14ac:dyDescent="0.25">
      <c r="B240" s="415" t="s">
        <v>50</v>
      </c>
      <c r="C240" s="102" t="s">
        <v>10</v>
      </c>
      <c r="D240" s="79"/>
      <c r="E240" s="79"/>
      <c r="F240" s="79"/>
      <c r="G240" s="79"/>
      <c r="H240" s="79"/>
      <c r="I240" s="79"/>
      <c r="J240" s="79"/>
      <c r="K240" s="79"/>
    </row>
    <row r="241" spans="2:11" x14ac:dyDescent="0.25">
      <c r="B241" s="417"/>
      <c r="C241" s="103" t="s">
        <v>11</v>
      </c>
      <c r="D241" s="80"/>
      <c r="E241" s="80"/>
      <c r="F241" s="80"/>
      <c r="G241" s="80"/>
      <c r="H241" s="80"/>
      <c r="I241" s="80"/>
      <c r="J241" s="80"/>
      <c r="K241" s="80"/>
    </row>
    <row r="242" spans="2:11" x14ac:dyDescent="0.25">
      <c r="B242" s="417"/>
      <c r="C242" s="84" t="s">
        <v>12</v>
      </c>
      <c r="D242" s="105"/>
      <c r="E242" s="105"/>
      <c r="F242" s="105"/>
      <c r="G242" s="105"/>
      <c r="H242" s="105"/>
      <c r="I242" s="105"/>
      <c r="J242" s="105"/>
      <c r="K242" s="105"/>
    </row>
    <row r="243" spans="2:11" x14ac:dyDescent="0.25">
      <c r="B243" s="417"/>
      <c r="C243" s="84" t="s">
        <v>13</v>
      </c>
      <c r="D243" s="81"/>
      <c r="E243" s="81"/>
      <c r="F243" s="81"/>
      <c r="G243" s="81"/>
      <c r="H243" s="81"/>
      <c r="I243" s="81"/>
      <c r="J243" s="81"/>
      <c r="K243" s="81"/>
    </row>
    <row r="244" spans="2:11" ht="15.75" thickBot="1" x14ac:dyDescent="0.3">
      <c r="B244" s="418"/>
      <c r="C244" s="85" t="s">
        <v>86</v>
      </c>
      <c r="D244" s="82"/>
      <c r="E244" s="82"/>
      <c r="F244" s="82"/>
      <c r="G244" s="82"/>
      <c r="H244" s="82"/>
      <c r="I244" s="82"/>
      <c r="J244" s="82"/>
      <c r="K244" s="82"/>
    </row>
    <row r="245" spans="2:11" x14ac:dyDescent="0.25">
      <c r="B245" s="415" t="s">
        <v>78</v>
      </c>
      <c r="C245" s="102" t="s">
        <v>10</v>
      </c>
      <c r="D245" s="79"/>
      <c r="E245" s="79"/>
      <c r="F245" s="79"/>
      <c r="G245" s="79"/>
      <c r="H245" s="79"/>
      <c r="I245" s="79"/>
      <c r="J245" s="79"/>
      <c r="K245" s="79"/>
    </row>
    <row r="246" spans="2:11" x14ac:dyDescent="0.25">
      <c r="B246" s="416"/>
      <c r="C246" s="412" t="s">
        <v>11</v>
      </c>
      <c r="D246" s="106"/>
      <c r="E246" s="106"/>
      <c r="F246" s="106"/>
      <c r="G246" s="106"/>
      <c r="H246" s="106"/>
      <c r="I246" s="106"/>
      <c r="J246" s="106"/>
      <c r="K246" s="106"/>
    </row>
    <row r="247" spans="2:11" x14ac:dyDescent="0.25">
      <c r="B247" s="416"/>
      <c r="C247" s="413"/>
      <c r="D247" s="106"/>
      <c r="E247" s="106"/>
      <c r="F247" s="106"/>
      <c r="G247" s="106"/>
      <c r="H247" s="106"/>
      <c r="I247" s="106"/>
      <c r="J247" s="106"/>
      <c r="K247" s="106"/>
    </row>
    <row r="248" spans="2:11" x14ac:dyDescent="0.25">
      <c r="B248" s="416"/>
      <c r="C248" s="413"/>
      <c r="D248" s="106"/>
      <c r="E248" s="106"/>
      <c r="F248" s="106"/>
      <c r="G248" s="106"/>
      <c r="H248" s="106"/>
      <c r="I248" s="106"/>
      <c r="J248" s="106"/>
      <c r="K248" s="106"/>
    </row>
    <row r="249" spans="2:11" x14ac:dyDescent="0.25">
      <c r="B249" s="417"/>
      <c r="C249" s="414"/>
      <c r="D249" s="80"/>
      <c r="E249" s="80"/>
      <c r="F249" s="80"/>
      <c r="G249" s="80"/>
      <c r="H249" s="80"/>
      <c r="I249" s="80"/>
      <c r="J249" s="80"/>
      <c r="K249" s="80"/>
    </row>
    <row r="250" spans="2:11" x14ac:dyDescent="0.25">
      <c r="B250" s="417"/>
      <c r="C250" s="84" t="s">
        <v>12</v>
      </c>
      <c r="D250" s="105"/>
      <c r="E250" s="105"/>
      <c r="F250" s="105"/>
      <c r="G250" s="105"/>
      <c r="H250" s="105"/>
      <c r="I250" s="105"/>
      <c r="J250" s="105"/>
      <c r="K250" s="105"/>
    </row>
    <row r="251" spans="2:11" x14ac:dyDescent="0.25">
      <c r="B251" s="417"/>
      <c r="C251" s="84" t="s">
        <v>13</v>
      </c>
      <c r="D251" s="81"/>
      <c r="E251" s="81"/>
      <c r="F251" s="81"/>
      <c r="G251" s="81"/>
      <c r="H251" s="81"/>
      <c r="I251" s="81"/>
      <c r="J251" s="81"/>
      <c r="K251" s="81"/>
    </row>
    <row r="252" spans="2:11" ht="15.75" thickBot="1" x14ac:dyDescent="0.3">
      <c r="B252" s="418"/>
      <c r="C252" s="85" t="s">
        <v>86</v>
      </c>
      <c r="D252" s="82"/>
      <c r="E252" s="82"/>
      <c r="F252" s="82"/>
      <c r="G252" s="82"/>
      <c r="H252" s="82"/>
      <c r="I252" s="82"/>
      <c r="J252" s="82"/>
      <c r="K252" s="82"/>
    </row>
    <row r="253" spans="2:11" x14ac:dyDescent="0.25">
      <c r="B253" s="415" t="s">
        <v>79</v>
      </c>
      <c r="C253" s="102" t="s">
        <v>10</v>
      </c>
      <c r="D253" s="79"/>
      <c r="E253" s="79"/>
      <c r="F253" s="79"/>
      <c r="G253" s="79"/>
      <c r="H253" s="79"/>
      <c r="I253" s="79"/>
      <c r="J253" s="79"/>
      <c r="K253" s="79"/>
    </row>
    <row r="254" spans="2:11" x14ac:dyDescent="0.25">
      <c r="B254" s="416"/>
      <c r="C254" s="412" t="s">
        <v>11</v>
      </c>
      <c r="D254" s="106"/>
      <c r="E254" s="106"/>
      <c r="F254" s="106"/>
      <c r="G254" s="106"/>
      <c r="H254" s="106"/>
      <c r="I254" s="106"/>
      <c r="J254" s="106"/>
      <c r="K254" s="106"/>
    </row>
    <row r="255" spans="2:11" x14ac:dyDescent="0.25">
      <c r="B255" s="416"/>
      <c r="C255" s="413"/>
      <c r="D255" s="106"/>
      <c r="E255" s="106"/>
      <c r="F255" s="106"/>
      <c r="G255" s="106"/>
      <c r="H255" s="106"/>
      <c r="I255" s="106"/>
      <c r="J255" s="106"/>
      <c r="K255" s="106"/>
    </row>
    <row r="256" spans="2:11" x14ac:dyDescent="0.25">
      <c r="B256" s="416"/>
      <c r="C256" s="413"/>
      <c r="D256" s="106"/>
      <c r="E256" s="106"/>
      <c r="F256" s="106"/>
      <c r="G256" s="106"/>
      <c r="H256" s="106"/>
      <c r="I256" s="106"/>
      <c r="J256" s="106"/>
      <c r="K256" s="106"/>
    </row>
    <row r="257" spans="2:11" x14ac:dyDescent="0.25">
      <c r="B257" s="417"/>
      <c r="C257" s="414"/>
      <c r="D257" s="80"/>
      <c r="E257" s="80"/>
      <c r="F257" s="80"/>
      <c r="G257" s="80"/>
      <c r="H257" s="80"/>
      <c r="I257" s="80"/>
      <c r="J257" s="80"/>
      <c r="K257" s="80"/>
    </row>
    <row r="258" spans="2:11" x14ac:dyDescent="0.25">
      <c r="B258" s="417"/>
      <c r="C258" s="84" t="s">
        <v>12</v>
      </c>
      <c r="D258" s="105"/>
      <c r="E258" s="105"/>
      <c r="F258" s="105"/>
      <c r="G258" s="105"/>
      <c r="H258" s="105"/>
      <c r="I258" s="105"/>
      <c r="J258" s="105"/>
      <c r="K258" s="105"/>
    </row>
    <row r="259" spans="2:11" x14ac:dyDescent="0.25">
      <c r="B259" s="417"/>
      <c r="C259" s="84" t="s">
        <v>13</v>
      </c>
      <c r="D259" s="81"/>
      <c r="E259" s="81"/>
      <c r="F259" s="81"/>
      <c r="G259" s="81"/>
      <c r="H259" s="81"/>
      <c r="I259" s="81"/>
      <c r="J259" s="81"/>
      <c r="K259" s="81"/>
    </row>
    <row r="260" spans="2:11" ht="15.75" thickBot="1" x14ac:dyDescent="0.3">
      <c r="B260" s="418"/>
      <c r="C260" s="85" t="s">
        <v>86</v>
      </c>
      <c r="D260" s="82"/>
      <c r="E260" s="82"/>
      <c r="F260" s="82"/>
      <c r="G260" s="82"/>
      <c r="H260" s="82"/>
      <c r="I260" s="82"/>
      <c r="J260" s="82"/>
      <c r="K260" s="82"/>
    </row>
    <row r="261" spans="2:11" x14ac:dyDescent="0.25">
      <c r="B261" s="415" t="s">
        <v>80</v>
      </c>
      <c r="C261" s="102" t="s">
        <v>10</v>
      </c>
      <c r="D261" s="79"/>
      <c r="E261" s="79"/>
      <c r="F261" s="79"/>
      <c r="G261" s="79"/>
      <c r="H261" s="79"/>
      <c r="I261" s="79"/>
      <c r="J261" s="79"/>
      <c r="K261" s="79"/>
    </row>
    <row r="262" spans="2:11" x14ac:dyDescent="0.25">
      <c r="B262" s="416"/>
      <c r="C262" s="412" t="s">
        <v>11</v>
      </c>
      <c r="D262" s="106"/>
      <c r="E262" s="106"/>
      <c r="F262" s="106"/>
      <c r="G262" s="106"/>
      <c r="H262" s="106"/>
      <c r="I262" s="106"/>
      <c r="J262" s="106"/>
      <c r="K262" s="106"/>
    </row>
    <row r="263" spans="2:11" x14ac:dyDescent="0.25">
      <c r="B263" s="416"/>
      <c r="C263" s="413"/>
      <c r="D263" s="106"/>
      <c r="E263" s="106"/>
      <c r="F263" s="106"/>
      <c r="G263" s="106"/>
      <c r="H263" s="106"/>
      <c r="I263" s="106"/>
      <c r="J263" s="106"/>
      <c r="K263" s="106"/>
    </row>
    <row r="264" spans="2:11" x14ac:dyDescent="0.25">
      <c r="B264" s="416"/>
      <c r="C264" s="413"/>
      <c r="D264" s="106"/>
      <c r="E264" s="106"/>
      <c r="F264" s="106"/>
      <c r="G264" s="106"/>
      <c r="H264" s="106"/>
      <c r="I264" s="106"/>
      <c r="J264" s="106"/>
      <c r="K264" s="106"/>
    </row>
    <row r="265" spans="2:11" x14ac:dyDescent="0.25">
      <c r="B265" s="417"/>
      <c r="C265" s="414"/>
      <c r="D265" s="80"/>
      <c r="E265" s="80"/>
      <c r="F265" s="80"/>
      <c r="G265" s="80"/>
      <c r="H265" s="80"/>
      <c r="I265" s="80"/>
      <c r="J265" s="80"/>
      <c r="K265" s="80"/>
    </row>
    <row r="266" spans="2:11" x14ac:dyDescent="0.25">
      <c r="B266" s="417"/>
      <c r="C266" s="84" t="s">
        <v>12</v>
      </c>
      <c r="D266" s="105"/>
      <c r="E266" s="105"/>
      <c r="F266" s="105"/>
      <c r="G266" s="105"/>
      <c r="H266" s="105"/>
      <c r="I266" s="105"/>
      <c r="J266" s="105"/>
      <c r="K266" s="105"/>
    </row>
    <row r="267" spans="2:11" x14ac:dyDescent="0.25">
      <c r="B267" s="417"/>
      <c r="C267" s="84" t="s">
        <v>13</v>
      </c>
      <c r="D267" s="81"/>
      <c r="E267" s="81"/>
      <c r="F267" s="81"/>
      <c r="G267" s="81"/>
      <c r="H267" s="81"/>
      <c r="I267" s="81"/>
      <c r="J267" s="81"/>
      <c r="K267" s="81"/>
    </row>
    <row r="268" spans="2:11" ht="15.75" thickBot="1" x14ac:dyDescent="0.3">
      <c r="B268" s="418"/>
      <c r="C268" s="85" t="s">
        <v>86</v>
      </c>
      <c r="D268" s="82"/>
      <c r="E268" s="82"/>
      <c r="F268" s="82"/>
      <c r="G268" s="82"/>
      <c r="H268" s="82"/>
      <c r="I268" s="82"/>
      <c r="J268" s="82"/>
      <c r="K268" s="82"/>
    </row>
  </sheetData>
  <mergeCells count="66">
    <mergeCell ref="B24:B28"/>
    <mergeCell ref="B3:C3"/>
    <mergeCell ref="B4:B8"/>
    <mergeCell ref="B2:K2"/>
    <mergeCell ref="B9:B13"/>
    <mergeCell ref="B14:B18"/>
    <mergeCell ref="B19:B23"/>
    <mergeCell ref="B47:B51"/>
    <mergeCell ref="B52:B56"/>
    <mergeCell ref="B57:B61"/>
    <mergeCell ref="B62:B66"/>
    <mergeCell ref="B30:K30"/>
    <mergeCell ref="B31:C31"/>
    <mergeCell ref="B32:B36"/>
    <mergeCell ref="B37:B41"/>
    <mergeCell ref="B42:B46"/>
    <mergeCell ref="B123:B127"/>
    <mergeCell ref="B75:B79"/>
    <mergeCell ref="B80:B84"/>
    <mergeCell ref="B85:B89"/>
    <mergeCell ref="B90:B94"/>
    <mergeCell ref="B108:B112"/>
    <mergeCell ref="B113:B117"/>
    <mergeCell ref="B118:B122"/>
    <mergeCell ref="B106:K106"/>
    <mergeCell ref="B107:C107"/>
    <mergeCell ref="B68:K68"/>
    <mergeCell ref="B69:C69"/>
    <mergeCell ref="B70:B74"/>
    <mergeCell ref="B95:B99"/>
    <mergeCell ref="B100:B104"/>
    <mergeCell ref="B128:B132"/>
    <mergeCell ref="B133:B137"/>
    <mergeCell ref="B138:B142"/>
    <mergeCell ref="B144:K144"/>
    <mergeCell ref="B145:C145"/>
    <mergeCell ref="B172:B176"/>
    <mergeCell ref="B177:B181"/>
    <mergeCell ref="C147:C148"/>
    <mergeCell ref="B182:B189"/>
    <mergeCell ref="C183:C186"/>
    <mergeCell ref="B146:B151"/>
    <mergeCell ref="B152:B156"/>
    <mergeCell ref="B157:B161"/>
    <mergeCell ref="B162:B166"/>
    <mergeCell ref="B167:B171"/>
    <mergeCell ref="B190:B197"/>
    <mergeCell ref="C191:C194"/>
    <mergeCell ref="B198:B205"/>
    <mergeCell ref="C199:C202"/>
    <mergeCell ref="B207:K207"/>
    <mergeCell ref="B208:C208"/>
    <mergeCell ref="B209:B214"/>
    <mergeCell ref="C210:C211"/>
    <mergeCell ref="B215:B219"/>
    <mergeCell ref="B220:B224"/>
    <mergeCell ref="B225:B229"/>
    <mergeCell ref="B230:B234"/>
    <mergeCell ref="B235:B239"/>
    <mergeCell ref="B240:B244"/>
    <mergeCell ref="B245:B252"/>
    <mergeCell ref="C246:C249"/>
    <mergeCell ref="B253:B260"/>
    <mergeCell ref="C254:C257"/>
    <mergeCell ref="B261:B268"/>
    <mergeCell ref="C262:C26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E46"/>
  <sheetViews>
    <sheetView workbookViewId="0">
      <selection activeCell="H18" sqref="H18"/>
    </sheetView>
  </sheetViews>
  <sheetFormatPr baseColWidth="10" defaultColWidth="11.5703125" defaultRowHeight="15" x14ac:dyDescent="0.25"/>
  <cols>
    <col min="1" max="2" width="16.28515625" customWidth="1"/>
    <col min="3" max="4" width="18" customWidth="1"/>
    <col min="5" max="5" width="13" customWidth="1"/>
  </cols>
  <sheetData>
    <row r="1" spans="1:5" ht="15.75" thickBot="1" x14ac:dyDescent="0.3"/>
    <row r="2" spans="1:5" ht="15.75" thickBot="1" x14ac:dyDescent="0.3">
      <c r="A2" s="420" t="s">
        <v>6</v>
      </c>
      <c r="B2" s="421"/>
      <c r="C2" s="420" t="s">
        <v>146</v>
      </c>
      <c r="D2" s="424"/>
      <c r="E2" s="422" t="s">
        <v>10</v>
      </c>
    </row>
    <row r="3" spans="1:5" ht="15.75" thickBot="1" x14ac:dyDescent="0.3">
      <c r="A3" s="7" t="s">
        <v>7</v>
      </c>
      <c r="B3" s="224" t="s">
        <v>8</v>
      </c>
      <c r="C3" s="7" t="s">
        <v>7</v>
      </c>
      <c r="D3" s="7" t="s">
        <v>8</v>
      </c>
      <c r="E3" s="423"/>
    </row>
    <row r="4" spans="1:5" x14ac:dyDescent="0.25">
      <c r="A4" s="8">
        <v>1</v>
      </c>
      <c r="B4" s="225">
        <v>20</v>
      </c>
      <c r="C4" s="8">
        <v>1</v>
      </c>
      <c r="D4" s="244">
        <v>40</v>
      </c>
      <c r="E4" s="238" t="s">
        <v>123</v>
      </c>
    </row>
    <row r="5" spans="1:5" x14ac:dyDescent="0.25">
      <c r="A5" s="9">
        <v>2</v>
      </c>
      <c r="B5" s="226">
        <v>18</v>
      </c>
      <c r="C5" s="9">
        <v>2</v>
      </c>
      <c r="D5" s="245">
        <v>38</v>
      </c>
      <c r="E5" s="239" t="s">
        <v>124</v>
      </c>
    </row>
    <row r="6" spans="1:5" x14ac:dyDescent="0.25">
      <c r="A6" s="9">
        <v>3</v>
      </c>
      <c r="B6" s="226">
        <v>16</v>
      </c>
      <c r="C6" s="9">
        <v>3</v>
      </c>
      <c r="D6" s="245">
        <v>36</v>
      </c>
      <c r="E6" s="239" t="s">
        <v>125</v>
      </c>
    </row>
    <row r="7" spans="1:5" x14ac:dyDescent="0.25">
      <c r="A7" s="9">
        <v>4</v>
      </c>
      <c r="B7" s="226">
        <v>14</v>
      </c>
      <c r="C7" s="9">
        <v>4</v>
      </c>
      <c r="D7" s="245">
        <v>34</v>
      </c>
      <c r="E7" s="239" t="s">
        <v>126</v>
      </c>
    </row>
    <row r="8" spans="1:5" x14ac:dyDescent="0.25">
      <c r="A8" s="9">
        <v>5</v>
      </c>
      <c r="B8" s="226">
        <v>13</v>
      </c>
      <c r="C8" s="9">
        <v>5</v>
      </c>
      <c r="D8" s="245">
        <v>32</v>
      </c>
      <c r="E8" s="239" t="s">
        <v>127</v>
      </c>
    </row>
    <row r="9" spans="1:5" x14ac:dyDescent="0.25">
      <c r="A9" s="9">
        <v>6</v>
      </c>
      <c r="B9" s="226">
        <v>12</v>
      </c>
      <c r="C9" s="9">
        <v>6</v>
      </c>
      <c r="D9" s="245">
        <v>30</v>
      </c>
      <c r="E9" s="239" t="s">
        <v>128</v>
      </c>
    </row>
    <row r="10" spans="1:5" x14ac:dyDescent="0.25">
      <c r="A10" s="9">
        <v>7</v>
      </c>
      <c r="B10" s="226">
        <v>11</v>
      </c>
      <c r="C10" s="9">
        <v>7</v>
      </c>
      <c r="D10" s="245">
        <v>28</v>
      </c>
      <c r="E10" s="239" t="s">
        <v>129</v>
      </c>
    </row>
    <row r="11" spans="1:5" x14ac:dyDescent="0.25">
      <c r="A11" s="9">
        <v>8</v>
      </c>
      <c r="B11" s="226">
        <v>10</v>
      </c>
      <c r="C11" s="9">
        <v>8</v>
      </c>
      <c r="D11" s="245">
        <v>26</v>
      </c>
      <c r="E11" s="239" t="s">
        <v>130</v>
      </c>
    </row>
    <row r="12" spans="1:5" x14ac:dyDescent="0.25">
      <c r="A12" s="9">
        <v>9</v>
      </c>
      <c r="B12" s="226">
        <v>8</v>
      </c>
      <c r="C12" s="9">
        <v>9</v>
      </c>
      <c r="D12" s="245">
        <v>25</v>
      </c>
      <c r="E12" s="239" t="s">
        <v>131</v>
      </c>
    </row>
    <row r="13" spans="1:5" x14ac:dyDescent="0.25">
      <c r="A13" s="9">
        <v>10</v>
      </c>
      <c r="B13" s="226">
        <v>7</v>
      </c>
      <c r="C13" s="9">
        <v>10</v>
      </c>
      <c r="D13" s="245">
        <v>24</v>
      </c>
      <c r="E13" s="239" t="s">
        <v>132</v>
      </c>
    </row>
    <row r="14" spans="1:5" x14ac:dyDescent="0.25">
      <c r="A14" s="9">
        <v>11</v>
      </c>
      <c r="B14" s="226">
        <v>6</v>
      </c>
      <c r="C14" s="9">
        <v>11</v>
      </c>
      <c r="D14" s="245">
        <v>23</v>
      </c>
      <c r="E14" s="239" t="s">
        <v>184</v>
      </c>
    </row>
    <row r="15" spans="1:5" x14ac:dyDescent="0.25">
      <c r="A15" s="9">
        <v>12</v>
      </c>
      <c r="B15" s="226">
        <v>5</v>
      </c>
      <c r="C15" s="9">
        <v>12</v>
      </c>
      <c r="D15" s="245">
        <v>22</v>
      </c>
      <c r="E15" s="239" t="s">
        <v>133</v>
      </c>
    </row>
    <row r="16" spans="1:5" x14ac:dyDescent="0.25">
      <c r="A16" s="9">
        <v>13</v>
      </c>
      <c r="B16" s="226">
        <v>4</v>
      </c>
      <c r="C16" s="9">
        <v>13</v>
      </c>
      <c r="D16" s="245">
        <v>21</v>
      </c>
      <c r="E16" s="273" t="s">
        <v>155</v>
      </c>
    </row>
    <row r="17" spans="1:5" x14ac:dyDescent="0.25">
      <c r="A17" s="9">
        <v>14</v>
      </c>
      <c r="B17" s="226">
        <v>3</v>
      </c>
      <c r="C17" s="9">
        <v>14</v>
      </c>
      <c r="D17" s="245">
        <v>20</v>
      </c>
      <c r="E17" s="273" t="s">
        <v>154</v>
      </c>
    </row>
    <row r="18" spans="1:5" x14ac:dyDescent="0.25">
      <c r="A18" s="9">
        <v>15</v>
      </c>
      <c r="B18" s="226">
        <v>2</v>
      </c>
      <c r="C18" s="9">
        <v>15</v>
      </c>
      <c r="D18" s="245">
        <v>19</v>
      </c>
      <c r="E18" s="273" t="s">
        <v>182</v>
      </c>
    </row>
    <row r="19" spans="1:5" x14ac:dyDescent="0.25">
      <c r="A19" s="9">
        <v>16</v>
      </c>
      <c r="B19" s="226">
        <v>1</v>
      </c>
      <c r="C19" s="9">
        <v>16</v>
      </c>
      <c r="D19" s="245">
        <v>18</v>
      </c>
      <c r="E19" s="273" t="s">
        <v>185</v>
      </c>
    </row>
    <row r="20" spans="1:5" ht="15.75" thickBot="1" x14ac:dyDescent="0.3">
      <c r="A20" s="9">
        <v>17</v>
      </c>
      <c r="B20" s="226">
        <v>0</v>
      </c>
      <c r="C20" s="9">
        <v>17</v>
      </c>
      <c r="D20" s="245">
        <v>16</v>
      </c>
      <c r="E20" s="240" t="s">
        <v>134</v>
      </c>
    </row>
    <row r="21" spans="1:5" x14ac:dyDescent="0.25">
      <c r="A21" s="9">
        <v>18</v>
      </c>
      <c r="B21" s="226">
        <v>0</v>
      </c>
      <c r="C21" s="9">
        <v>18</v>
      </c>
      <c r="D21" s="245">
        <v>15</v>
      </c>
    </row>
    <row r="22" spans="1:5" x14ac:dyDescent="0.25">
      <c r="A22" s="9">
        <v>19</v>
      </c>
      <c r="B22" s="226">
        <v>0</v>
      </c>
      <c r="C22" s="9">
        <v>19</v>
      </c>
      <c r="D22" s="245">
        <v>14</v>
      </c>
    </row>
    <row r="23" spans="1:5" x14ac:dyDescent="0.25">
      <c r="A23" s="9">
        <v>20</v>
      </c>
      <c r="B23" s="226">
        <v>0</v>
      </c>
      <c r="C23" s="9">
        <v>20</v>
      </c>
      <c r="D23" s="245">
        <v>13</v>
      </c>
    </row>
    <row r="24" spans="1:5" x14ac:dyDescent="0.25">
      <c r="A24" s="9">
        <v>21</v>
      </c>
      <c r="B24" s="226">
        <v>0</v>
      </c>
      <c r="C24" s="9">
        <v>21</v>
      </c>
      <c r="D24" s="245">
        <v>12</v>
      </c>
    </row>
    <row r="25" spans="1:5" x14ac:dyDescent="0.25">
      <c r="A25" s="9">
        <v>22</v>
      </c>
      <c r="B25" s="226">
        <v>0</v>
      </c>
      <c r="C25" s="9">
        <v>22</v>
      </c>
      <c r="D25" s="245">
        <v>11</v>
      </c>
    </row>
    <row r="26" spans="1:5" x14ac:dyDescent="0.25">
      <c r="A26" s="9">
        <v>23</v>
      </c>
      <c r="B26" s="226">
        <v>0</v>
      </c>
      <c r="C26" s="9">
        <v>23</v>
      </c>
      <c r="D26" s="245">
        <v>10</v>
      </c>
    </row>
    <row r="27" spans="1:5" x14ac:dyDescent="0.25">
      <c r="A27" s="9">
        <v>24</v>
      </c>
      <c r="B27" s="226">
        <v>0</v>
      </c>
      <c r="C27" s="9">
        <v>24</v>
      </c>
      <c r="D27" s="245">
        <v>9</v>
      </c>
    </row>
    <row r="28" spans="1:5" x14ac:dyDescent="0.25">
      <c r="A28" s="9">
        <v>25</v>
      </c>
      <c r="B28" s="226">
        <v>0</v>
      </c>
      <c r="C28" s="9">
        <v>25</v>
      </c>
      <c r="D28" s="245">
        <v>8</v>
      </c>
    </row>
    <row r="29" spans="1:5" x14ac:dyDescent="0.25">
      <c r="A29" s="9">
        <v>26</v>
      </c>
      <c r="B29" s="226">
        <v>0</v>
      </c>
      <c r="C29" s="9">
        <v>26</v>
      </c>
      <c r="D29" s="245">
        <v>7</v>
      </c>
    </row>
    <row r="30" spans="1:5" x14ac:dyDescent="0.25">
      <c r="A30" s="9">
        <v>27</v>
      </c>
      <c r="B30" s="226">
        <v>0</v>
      </c>
      <c r="C30" s="9">
        <v>27</v>
      </c>
      <c r="D30" s="245">
        <v>6</v>
      </c>
    </row>
    <row r="31" spans="1:5" x14ac:dyDescent="0.25">
      <c r="A31" s="9">
        <v>28</v>
      </c>
      <c r="B31" s="226">
        <v>0</v>
      </c>
      <c r="C31" s="9">
        <v>28</v>
      </c>
      <c r="D31" s="245">
        <v>5</v>
      </c>
    </row>
    <row r="32" spans="1:5" x14ac:dyDescent="0.25">
      <c r="A32" s="9">
        <v>29</v>
      </c>
      <c r="B32" s="226">
        <v>0</v>
      </c>
      <c r="C32" s="9">
        <v>29</v>
      </c>
      <c r="D32" s="245">
        <v>4</v>
      </c>
    </row>
    <row r="33" spans="1:4" x14ac:dyDescent="0.25">
      <c r="A33" s="9">
        <v>30</v>
      </c>
      <c r="B33" s="226">
        <v>0</v>
      </c>
      <c r="C33" s="9">
        <v>30</v>
      </c>
      <c r="D33" s="245">
        <v>3</v>
      </c>
    </row>
    <row r="34" spans="1:4" x14ac:dyDescent="0.25">
      <c r="A34" s="9">
        <v>31</v>
      </c>
      <c r="B34" s="226">
        <v>0</v>
      </c>
      <c r="C34" s="9">
        <v>31</v>
      </c>
      <c r="D34" s="245">
        <v>2</v>
      </c>
    </row>
    <row r="35" spans="1:4" x14ac:dyDescent="0.25">
      <c r="A35" s="9">
        <v>32</v>
      </c>
      <c r="B35" s="226">
        <v>0</v>
      </c>
      <c r="C35" s="9">
        <v>32</v>
      </c>
      <c r="D35" s="245">
        <v>1</v>
      </c>
    </row>
    <row r="36" spans="1:4" x14ac:dyDescent="0.25">
      <c r="A36" s="9">
        <v>33</v>
      </c>
      <c r="B36" s="226">
        <v>0</v>
      </c>
      <c r="C36" s="9">
        <v>33</v>
      </c>
      <c r="D36" s="241">
        <v>0</v>
      </c>
    </row>
    <row r="37" spans="1:4" x14ac:dyDescent="0.25">
      <c r="A37" s="9">
        <v>34</v>
      </c>
      <c r="B37" s="226">
        <v>0</v>
      </c>
      <c r="C37" s="9">
        <v>34</v>
      </c>
      <c r="D37" s="241">
        <v>0</v>
      </c>
    </row>
    <row r="38" spans="1:4" x14ac:dyDescent="0.25">
      <c r="A38" s="9">
        <v>35</v>
      </c>
      <c r="B38" s="226">
        <v>0</v>
      </c>
      <c r="C38" s="9">
        <v>35</v>
      </c>
      <c r="D38" s="241">
        <v>0</v>
      </c>
    </row>
    <row r="39" spans="1:4" x14ac:dyDescent="0.25">
      <c r="A39" s="9">
        <v>36</v>
      </c>
      <c r="B39" s="226">
        <v>0</v>
      </c>
      <c r="C39" s="9">
        <v>36</v>
      </c>
      <c r="D39" s="241">
        <v>0</v>
      </c>
    </row>
    <row r="40" spans="1:4" x14ac:dyDescent="0.25">
      <c r="A40" s="9">
        <v>37</v>
      </c>
      <c r="B40" s="226">
        <v>0</v>
      </c>
      <c r="C40" s="9">
        <v>37</v>
      </c>
      <c r="D40" s="241">
        <v>0</v>
      </c>
    </row>
    <row r="41" spans="1:4" x14ac:dyDescent="0.25">
      <c r="A41" s="9">
        <v>38</v>
      </c>
      <c r="B41" s="226">
        <v>0</v>
      </c>
      <c r="C41" s="9">
        <v>38</v>
      </c>
      <c r="D41" s="241">
        <v>0</v>
      </c>
    </row>
    <row r="42" spans="1:4" x14ac:dyDescent="0.25">
      <c r="A42" s="9">
        <v>39</v>
      </c>
      <c r="B42" s="226">
        <v>0</v>
      </c>
      <c r="C42" s="9">
        <v>39</v>
      </c>
      <c r="D42" s="241">
        <v>0</v>
      </c>
    </row>
    <row r="43" spans="1:4" x14ac:dyDescent="0.25">
      <c r="A43" s="235">
        <v>40</v>
      </c>
      <c r="B43" s="236">
        <v>0</v>
      </c>
      <c r="C43" s="235">
        <v>40</v>
      </c>
      <c r="D43" s="242">
        <v>0</v>
      </c>
    </row>
    <row r="44" spans="1:4" x14ac:dyDescent="0.25">
      <c r="A44" s="235" t="s">
        <v>143</v>
      </c>
      <c r="B44" s="236">
        <v>0</v>
      </c>
      <c r="C44" s="235" t="s">
        <v>143</v>
      </c>
      <c r="D44" s="242">
        <v>0</v>
      </c>
    </row>
    <row r="45" spans="1:4" x14ac:dyDescent="0.25">
      <c r="A45" s="235" t="s">
        <v>145</v>
      </c>
      <c r="B45" s="236">
        <v>0</v>
      </c>
      <c r="C45" s="235" t="s">
        <v>145</v>
      </c>
      <c r="D45" s="242">
        <v>0</v>
      </c>
    </row>
    <row r="46" spans="1:4" ht="15.75" thickBot="1" x14ac:dyDescent="0.3">
      <c r="A46" s="10" t="s">
        <v>144</v>
      </c>
      <c r="B46" s="237">
        <v>0</v>
      </c>
      <c r="C46" s="10" t="s">
        <v>144</v>
      </c>
      <c r="D46" s="243">
        <v>0</v>
      </c>
    </row>
  </sheetData>
  <mergeCells count="3">
    <mergeCell ref="A2:B2"/>
    <mergeCell ref="E2:E3"/>
    <mergeCell ref="C2:D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AU60"/>
  <sheetViews>
    <sheetView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H68" sqref="H68"/>
    </sheetView>
  </sheetViews>
  <sheetFormatPr baseColWidth="10" defaultColWidth="11.5703125" defaultRowHeight="15" x14ac:dyDescent="0.25"/>
  <cols>
    <col min="1" max="1" width="35" customWidth="1"/>
    <col min="2" max="2" width="6.28515625" bestFit="1" customWidth="1"/>
    <col min="3" max="3" width="11.42578125" bestFit="1" customWidth="1"/>
    <col min="4" max="4" width="9.5703125" bestFit="1" customWidth="1"/>
    <col min="5" max="5" width="9.28515625" bestFit="1" customWidth="1"/>
    <col min="6" max="6" width="7.85546875" bestFit="1" customWidth="1"/>
    <col min="7" max="7" width="6.28515625" bestFit="1" customWidth="1"/>
    <col min="8" max="8" width="11.42578125" bestFit="1" customWidth="1"/>
    <col min="9" max="9" width="8.7109375" bestFit="1" customWidth="1"/>
    <col min="10" max="10" width="9.28515625" bestFit="1" customWidth="1"/>
    <col min="11" max="11" width="7.85546875" bestFit="1" customWidth="1"/>
    <col min="12" max="12" width="9.85546875" bestFit="1" customWidth="1"/>
    <col min="13" max="13" width="8.140625" bestFit="1" customWidth="1"/>
    <col min="14" max="14" width="6.28515625" bestFit="1" customWidth="1"/>
    <col min="16" max="16" width="8.7109375" bestFit="1" customWidth="1"/>
    <col min="17" max="17" width="9.28515625" bestFit="1" customWidth="1"/>
    <col min="18" max="18" width="9.5703125" bestFit="1" customWidth="1"/>
    <col min="19" max="19" width="9.85546875" bestFit="1" customWidth="1"/>
    <col min="20" max="20" width="8.140625" bestFit="1" customWidth="1"/>
    <col min="21" max="21" width="6.28515625" bestFit="1" customWidth="1"/>
    <col min="23" max="23" width="8.7109375" bestFit="1" customWidth="1"/>
    <col min="24" max="24" width="9.28515625" bestFit="1" customWidth="1"/>
    <col min="25" max="25" width="7.85546875" bestFit="1" customWidth="1"/>
    <col min="26" max="26" width="9.85546875" bestFit="1" customWidth="1"/>
    <col min="27" max="27" width="8.140625" bestFit="1" customWidth="1"/>
    <col min="28" max="28" width="6.28515625" bestFit="1" customWidth="1"/>
    <col min="30" max="30" width="8.7109375" bestFit="1" customWidth="1"/>
    <col min="31" max="31" width="9.28515625" bestFit="1" customWidth="1"/>
    <col min="32" max="32" width="7.85546875" bestFit="1" customWidth="1"/>
    <col min="33" max="33" width="9.85546875" bestFit="1" customWidth="1"/>
    <col min="34" max="34" width="8.28515625" bestFit="1" customWidth="1"/>
    <col min="35" max="35" width="10.85546875" bestFit="1" customWidth="1"/>
    <col min="36" max="36" width="10.5703125" bestFit="1" customWidth="1"/>
    <col min="37" max="37" width="10.42578125" bestFit="1" customWidth="1"/>
    <col min="38" max="38" width="6.28515625" bestFit="1" customWidth="1"/>
    <col min="40" max="40" width="8.7109375" bestFit="1" customWidth="1"/>
    <col min="41" max="41" width="9.28515625" bestFit="1" customWidth="1"/>
    <col min="42" max="42" width="7.85546875" bestFit="1" customWidth="1"/>
    <col min="43" max="43" width="9.85546875" bestFit="1" customWidth="1"/>
    <col min="44" max="44" width="8.28515625" bestFit="1" customWidth="1"/>
    <col min="45" max="45" width="10.85546875" bestFit="1" customWidth="1"/>
    <col min="46" max="46" width="10.5703125" bestFit="1" customWidth="1"/>
    <col min="47" max="47" width="10.42578125" bestFit="1" customWidth="1"/>
  </cols>
  <sheetData>
    <row r="1" spans="1:47" ht="15.75" thickBot="1" x14ac:dyDescent="0.3">
      <c r="A1" s="396" t="s">
        <v>10</v>
      </c>
      <c r="B1" s="401" t="s">
        <v>0</v>
      </c>
      <c r="C1" s="401"/>
      <c r="D1" s="401"/>
      <c r="E1" s="401"/>
      <c r="F1" s="401"/>
      <c r="G1" s="401" t="s">
        <v>1</v>
      </c>
      <c r="H1" s="401"/>
      <c r="I1" s="401"/>
      <c r="J1" s="401"/>
      <c r="K1" s="401"/>
      <c r="L1" s="401"/>
      <c r="M1" s="401"/>
      <c r="N1" s="401" t="s">
        <v>139</v>
      </c>
      <c r="O1" s="401"/>
      <c r="P1" s="401"/>
      <c r="Q1" s="401"/>
      <c r="R1" s="401"/>
      <c r="S1" s="401"/>
      <c r="T1" s="401"/>
      <c r="U1" s="401" t="s">
        <v>140</v>
      </c>
      <c r="V1" s="401"/>
      <c r="W1" s="401"/>
      <c r="X1" s="401"/>
      <c r="Y1" s="401"/>
      <c r="Z1" s="401"/>
      <c r="AA1" s="401"/>
      <c r="AB1" s="401" t="s">
        <v>2</v>
      </c>
      <c r="AC1" s="401"/>
      <c r="AD1" s="401"/>
      <c r="AE1" s="401"/>
      <c r="AF1" s="401"/>
      <c r="AG1" s="401"/>
      <c r="AH1" s="401"/>
      <c r="AI1" s="401"/>
      <c r="AJ1" s="401"/>
      <c r="AK1" s="401"/>
      <c r="AL1" s="401" t="s">
        <v>3</v>
      </c>
      <c r="AM1" s="401"/>
      <c r="AN1" s="401"/>
      <c r="AO1" s="401"/>
      <c r="AP1" s="401"/>
      <c r="AQ1" s="401"/>
      <c r="AR1" s="401"/>
      <c r="AS1" s="401"/>
      <c r="AT1" s="401"/>
      <c r="AU1" s="401"/>
    </row>
    <row r="2" spans="1:47" ht="15.75" thickBot="1" x14ac:dyDescent="0.3">
      <c r="A2" s="439"/>
      <c r="B2" s="48" t="s">
        <v>44</v>
      </c>
      <c r="C2" s="48" t="s">
        <v>136</v>
      </c>
      <c r="D2" s="48" t="s">
        <v>46</v>
      </c>
      <c r="E2" s="48" t="s">
        <v>137</v>
      </c>
      <c r="F2" s="48" t="s">
        <v>48</v>
      </c>
      <c r="G2" s="48" t="s">
        <v>44</v>
      </c>
      <c r="H2" s="48" t="s">
        <v>136</v>
      </c>
      <c r="I2" s="48" t="s">
        <v>46</v>
      </c>
      <c r="J2" s="48" t="s">
        <v>137</v>
      </c>
      <c r="K2" s="48" t="s">
        <v>48</v>
      </c>
      <c r="L2" s="48" t="s">
        <v>138</v>
      </c>
      <c r="M2" s="48" t="s">
        <v>135</v>
      </c>
      <c r="N2" s="48" t="s">
        <v>44</v>
      </c>
      <c r="O2" s="48" t="s">
        <v>136</v>
      </c>
      <c r="P2" s="48" t="s">
        <v>46</v>
      </c>
      <c r="Q2" s="48" t="s">
        <v>137</v>
      </c>
      <c r="R2" s="48" t="s">
        <v>48</v>
      </c>
      <c r="S2" s="48" t="s">
        <v>138</v>
      </c>
      <c r="T2" s="48" t="s">
        <v>135</v>
      </c>
      <c r="U2" s="48" t="s">
        <v>44</v>
      </c>
      <c r="V2" s="48" t="s">
        <v>136</v>
      </c>
      <c r="W2" s="48" t="s">
        <v>46</v>
      </c>
      <c r="X2" s="48" t="s">
        <v>137</v>
      </c>
      <c r="Y2" s="48" t="s">
        <v>48</v>
      </c>
      <c r="Z2" s="48" t="s">
        <v>138</v>
      </c>
      <c r="AA2" s="48" t="s">
        <v>135</v>
      </c>
      <c r="AB2" s="48" t="s">
        <v>44</v>
      </c>
      <c r="AC2" s="48" t="s">
        <v>136</v>
      </c>
      <c r="AD2" s="48" t="s">
        <v>46</v>
      </c>
      <c r="AE2" s="48" t="s">
        <v>137</v>
      </c>
      <c r="AF2" s="48" t="s">
        <v>48</v>
      </c>
      <c r="AG2" s="48" t="s">
        <v>138</v>
      </c>
      <c r="AH2" s="48" t="s">
        <v>135</v>
      </c>
      <c r="AI2" s="48" t="s">
        <v>149</v>
      </c>
      <c r="AJ2" s="48" t="s">
        <v>150</v>
      </c>
      <c r="AK2" s="48" t="s">
        <v>151</v>
      </c>
      <c r="AL2" s="48" t="s">
        <v>44</v>
      </c>
      <c r="AM2" s="48" t="s">
        <v>136</v>
      </c>
      <c r="AN2" s="48" t="s">
        <v>46</v>
      </c>
      <c r="AO2" s="48" t="s">
        <v>137</v>
      </c>
      <c r="AP2" s="48" t="s">
        <v>48</v>
      </c>
      <c r="AQ2" s="48" t="s">
        <v>138</v>
      </c>
      <c r="AR2" s="48" t="s">
        <v>135</v>
      </c>
      <c r="AS2" s="48" t="s">
        <v>149</v>
      </c>
      <c r="AT2" s="48" t="s">
        <v>150</v>
      </c>
      <c r="AU2" s="48" t="s">
        <v>151</v>
      </c>
    </row>
    <row r="3" spans="1:47" x14ac:dyDescent="0.25">
      <c r="A3" s="230" t="s">
        <v>123</v>
      </c>
      <c r="B3" s="14">
        <f>SUMIF('11 ans et -'!$A$5:$A$34,$A3,'11 ans et -'!$I$5:$I$34)</f>
        <v>0</v>
      </c>
      <c r="C3" s="15">
        <f>SUMIF('11 ans et -'!$A$39:$A$68,$A3,'11 ans et -'!$I$39:$I$68)</f>
        <v>16</v>
      </c>
      <c r="D3" s="15">
        <f>SUMIF('11 ans et -'!$A$73:$A$102,$A3,'11 ans et -'!$I$73:$I$102)</f>
        <v>13</v>
      </c>
      <c r="E3" s="15">
        <f>SUMIF('11 ans et -'!$A$107:$A$136,$A3,'11 ans et -'!$I$107:$I$136)</f>
        <v>18</v>
      </c>
      <c r="F3" s="40">
        <f>SUMIF('11 ans et -'!$A$141:$A$170,$A3,'11 ans et -'!$I$141:$I$170)</f>
        <v>18</v>
      </c>
      <c r="G3" s="14">
        <f>SUMIF('12 - 13 ans'!$A$5:$A$34,$A3,'12 - 13 ans'!$I$5:$I$34)</f>
        <v>0</v>
      </c>
      <c r="H3" s="15">
        <f>SUMIF('12 - 13 ans'!$A$39:$A$68,$A3,'12 - 13 ans'!$I$39:$I$68)</f>
        <v>20</v>
      </c>
      <c r="I3" s="15">
        <f>SUMIF('12 - 13 ans'!$A$73:$A$102,$A3,'12 - 13 ans'!$I$73:$I$102)</f>
        <v>14</v>
      </c>
      <c r="J3" s="15">
        <f>SUMIF('12 - 13 ans'!$A$107:$A$136,$A3,'12 - 13 ans'!$I$107:$I$136)</f>
        <v>14</v>
      </c>
      <c r="K3" s="15">
        <f>SUMIF('12 - 13 ans'!$A$141:$A$170,$A3,'12 - 13 ans'!$I$141:$I$170)</f>
        <v>13</v>
      </c>
      <c r="L3" s="15">
        <f>SUMIF('12 - 13 ans'!$A$175:$A$204,$A3,'12 - 13 ans'!$I$175:$I$204)</f>
        <v>20</v>
      </c>
      <c r="M3" s="40"/>
      <c r="N3" s="14">
        <f>SUMIF('14 - 15 ans F'!$A$5:$A$34,$A3,'14 - 15 ans F'!$I$5:$I$34)</f>
        <v>0</v>
      </c>
      <c r="O3" s="15">
        <f>SUMIF('14 - 15 ans F'!$A$39:$A$68,$A3,'14 - 15 ans F'!$I$39:$I$68)</f>
        <v>12</v>
      </c>
      <c r="P3" s="15">
        <f>SUMIF('14 - 15 ans F'!$A$73:$A$102,$A3,'14 - 15 ans F'!$I$73:$I$102)</f>
        <v>8</v>
      </c>
      <c r="Q3" s="15">
        <f>SUMIF('14 - 15 ans F'!$A$107:$A$136,$A3,'14 - 15 ans F'!$I$107:$I$136)</f>
        <v>12</v>
      </c>
      <c r="R3" s="15">
        <f>SUMIF('14 - 15 ans F'!$A$141:$A$170,$A3,'14 - 15 ans F'!$I$141:$I$170)</f>
        <v>13</v>
      </c>
      <c r="S3" s="15">
        <f>SUMIF('14 - 15 ans F'!$A$175:$A$204,$A3,'14 - 15 ans F'!$I$175:$I$204)</f>
        <v>13</v>
      </c>
      <c r="T3" s="40"/>
      <c r="U3" s="14">
        <f>SUMIF('14 - 15 ans H'!$A$5:$A$34,$A3,'14 - 15 ans H'!$I$5:$I$34)</f>
        <v>0</v>
      </c>
      <c r="V3" s="15">
        <f>SUMIF('14 - 15 ans H'!$A$39:$A$68,$A3,'14 - 15 ans H'!$I$39:$I$68)</f>
        <v>0</v>
      </c>
      <c r="W3" s="15">
        <f>SUMIF('14 - 15 ans H'!$A$73:$A$102,$A3,'14 - 15 ans H'!$I$73:$I$102)</f>
        <v>0</v>
      </c>
      <c r="X3" s="15">
        <f>SUMIF('14 - 15 ans H'!$A$107:$A$136,$A3,'14 - 15 ans H'!$I$107:$I$136)</f>
        <v>0</v>
      </c>
      <c r="Y3" s="15">
        <f>SUMIF('14 - 15 ans H'!$A$141:$A$170,$A3,'14 - 15 ans H'!$I$141:$I$170)</f>
        <v>0</v>
      </c>
      <c r="Z3" s="15">
        <f>SUMIF('14 - 15 ans H'!$A$175:$A$204,$A3,'14 - 15 ans H'!$I$175:$I$204)</f>
        <v>0</v>
      </c>
      <c r="AA3" s="40"/>
      <c r="AB3" s="14">
        <f>SUMIF('Senior F'!$A$5:$A$34,$A3,'Senior F'!$I$5:$I$34)</f>
        <v>0</v>
      </c>
      <c r="AC3" s="15">
        <f>SUMIF('Senior F'!$A$39:$A$68,$A3,'Senior F'!$I$39:$I$68)</f>
        <v>0</v>
      </c>
      <c r="AD3" s="15">
        <f>SUMIF('Senior F'!$A$73:$A$102,$A3,'Senior F'!$I$73:$I$102)</f>
        <v>0</v>
      </c>
      <c r="AE3" s="15">
        <f>SUMIF('Senior F'!$A$107:$A$136,$A3,'Senior F'!$I$107:$I$136)</f>
        <v>0</v>
      </c>
      <c r="AF3" s="15">
        <f>SUMIF('Senior F'!$A$141:$A$170,$A3,'Senior F'!$I$141:$I$170)</f>
        <v>0</v>
      </c>
      <c r="AG3" s="15">
        <f>SUMIF('Senior F'!$A$175:$A$204,$A3,'Senior F'!$I$175:$I$204)</f>
        <v>0</v>
      </c>
      <c r="AH3" s="15"/>
      <c r="AI3" s="15">
        <f>SUMIF('Senior F'!$A$244:$A$275,$A3,'Senior F'!$I$244:$I$275)</f>
        <v>0</v>
      </c>
      <c r="AJ3" s="15">
        <f>SUMIF('Senior F'!$A$280:$A$311,$A3,'Senior F'!$I$280:$I$311)</f>
        <v>0</v>
      </c>
      <c r="AK3" s="40">
        <f>SUMIF('Senior F'!$A$316:$A$347,$A3,'Senior F'!$I$316:$I$347)</f>
        <v>0</v>
      </c>
      <c r="AL3" s="14">
        <f>SUMIF('Senior H'!$A$5:$A$34,$A3,'Senior H'!$I$5:$I$34)</f>
        <v>0</v>
      </c>
      <c r="AM3" s="15">
        <f>SUMIF('Senior H'!$A$39:$A$68,$A3,'Senior H'!$I$39:$I$68)</f>
        <v>0</v>
      </c>
      <c r="AN3" s="15">
        <f>SUMIF('Senior H'!$A$73:$A$102,$A3,'Senior H'!$I$73:$I$102)</f>
        <v>0</v>
      </c>
      <c r="AO3" s="15">
        <f>SUMIF('Senior H'!$A$107:$A$136,$A3,'Senior H'!$I$107:$I$136)</f>
        <v>0</v>
      </c>
      <c r="AP3" s="15">
        <f>SUMIF('Senior H'!$A$141:$A$170,$A3,'Senior H'!$I$141:$I$170)</f>
        <v>0</v>
      </c>
      <c r="AQ3" s="15">
        <f>SUMIF('Senior H'!$A$175:$A$204,$A3,'Senior H'!$I$175:$I$204)</f>
        <v>0</v>
      </c>
      <c r="AR3" s="15"/>
      <c r="AS3" s="15">
        <f>SUMIF('Senior H'!$A$243:$A$275,$A3,'Senior H'!$I$243:$I$275)</f>
        <v>0</v>
      </c>
      <c r="AT3" s="15">
        <f>SUMIF('Senior H'!$A$279:$A$311,$A3,'Senior H'!$I$279:$I$311)</f>
        <v>0</v>
      </c>
      <c r="AU3" s="40">
        <f>SUMIF('Senior H'!$A$315:$A$347,$A3,'Senior H'!$I$315:$I$347)</f>
        <v>0</v>
      </c>
    </row>
    <row r="4" spans="1:47" x14ac:dyDescent="0.25">
      <c r="A4" s="231" t="s">
        <v>124</v>
      </c>
      <c r="B4" s="19">
        <f>SUMIF('11 ans et -'!$A$5:$A$34,$A4,'11 ans et -'!$I$5:$I$34)</f>
        <v>0</v>
      </c>
      <c r="C4" s="11">
        <f>SUMIF('11 ans et -'!$A$39:$A$68,$A4,'11 ans et -'!$I$39:$I$68)</f>
        <v>8</v>
      </c>
      <c r="D4" s="11">
        <f>SUMIF('11 ans et -'!$A$73:$A$102,$A4,'11 ans et -'!$I$73:$I$102)</f>
        <v>10</v>
      </c>
      <c r="E4" s="11">
        <f>SUMIF('11 ans et -'!$A$107:$A$136,$A4,'11 ans et -'!$I$107:$I$136)</f>
        <v>12</v>
      </c>
      <c r="F4" s="41">
        <f>SUMIF('11 ans et -'!$A$141:$A$170,$A4,'11 ans et -'!$I$141:$I$170)</f>
        <v>10</v>
      </c>
      <c r="G4" s="19">
        <f>SUMIF('12 - 13 ans'!$A$5:$A$34,$A4,'12 - 13 ans'!$I$5:$I$34)</f>
        <v>0</v>
      </c>
      <c r="H4" s="11">
        <f>SUMIF('12 - 13 ans'!$A$39:$A$68,$A4,'12 - 13 ans'!$I$39:$I$68)</f>
        <v>12</v>
      </c>
      <c r="I4" s="11">
        <f>SUMIF('12 - 13 ans'!$A$73:$A$102,$A4,'12 - 13 ans'!$I$73:$I$102)</f>
        <v>12</v>
      </c>
      <c r="J4" s="275">
        <f>SUMIF('12 - 13 ans'!$A$107:$A$136,$A4,'12 - 13 ans'!$I$107:$I$136)</f>
        <v>11</v>
      </c>
      <c r="K4" s="11">
        <f>SUMIF('12 - 13 ans'!$A$141:$A$170,$A4,'12 - 13 ans'!$I$141:$I$170)</f>
        <v>12</v>
      </c>
      <c r="L4" s="11">
        <f>SUMIF('12 - 13 ans'!$A$175:$A$204,$A4,'12 - 13 ans'!$I$175:$I$204)</f>
        <v>12</v>
      </c>
      <c r="M4" s="41"/>
      <c r="N4" s="19">
        <f>SUMIF('14 - 15 ans F'!$A$5:$A$34,$A4,'14 - 15 ans F'!$I$5:$I$34)</f>
        <v>0</v>
      </c>
      <c r="O4" s="11">
        <f>SUMIF('14 - 15 ans F'!$A$39:$A$68,$A4,'14 - 15 ans F'!$I$39:$I$68)</f>
        <v>10</v>
      </c>
      <c r="P4" s="11">
        <f>SUMIF('14 - 15 ans F'!$A$73:$A$102,$A4,'14 - 15 ans F'!$I$73:$I$102)</f>
        <v>12</v>
      </c>
      <c r="Q4" s="275">
        <f>SUMIF('14 - 15 ans F'!$A$107:$A$136,$A4,'14 - 15 ans F'!$I$107:$I$136)</f>
        <v>8</v>
      </c>
      <c r="R4" s="11">
        <f>SUMIF('14 - 15 ans F'!$A$141:$A$170,$A4,'14 - 15 ans F'!$I$141:$I$170)</f>
        <v>12</v>
      </c>
      <c r="S4" s="11">
        <f>SUMIF('14 - 15 ans F'!$A$175:$A$204,$A4,'14 - 15 ans F'!$I$175:$I$204)</f>
        <v>11</v>
      </c>
      <c r="T4" s="41"/>
      <c r="U4" s="19">
        <f>SUMIF('14 - 15 ans H'!$A$5:$A$34,$A4,'14 - 15 ans H'!$I$5:$I$34)</f>
        <v>0</v>
      </c>
      <c r="V4" s="11">
        <f>SUMIF('14 - 15 ans H'!$A$39:$A$68,$A4,'14 - 15 ans H'!$I$39:$I$68)</f>
        <v>0</v>
      </c>
      <c r="W4" s="11">
        <f>SUMIF('14 - 15 ans H'!$A$73:$A$102,$A4,'14 - 15 ans H'!$I$73:$I$102)</f>
        <v>0</v>
      </c>
      <c r="X4" s="275">
        <f>SUMIF('14 - 15 ans H'!$A$107:$A$136,$A4,'14 - 15 ans H'!$I$107:$I$136)</f>
        <v>0</v>
      </c>
      <c r="Y4" s="11">
        <f>SUMIF('14 - 15 ans H'!$A$141:$A$170,$A4,'14 - 15 ans H'!$I$141:$I$170)</f>
        <v>0</v>
      </c>
      <c r="Z4" s="11">
        <f>SUMIF('14 - 15 ans H'!$A$175:$A$204,$A4,'14 - 15 ans H'!$I$175:$I$204)</f>
        <v>0</v>
      </c>
      <c r="AA4" s="41"/>
      <c r="AB4" s="19">
        <f>SUMIF('Senior F'!$A$5:$A$34,$A4,'Senior F'!$I$5:$I$34)</f>
        <v>0</v>
      </c>
      <c r="AC4" s="233">
        <f>SUMIF('Senior F'!$A$39:$A$68,$A4,'Senior F'!$I$39:$I$68)</f>
        <v>5</v>
      </c>
      <c r="AD4" s="233">
        <f>SUMIF('Senior F'!$A$73:$A$102,$A4,'Senior F'!$I$73:$I$102)</f>
        <v>6</v>
      </c>
      <c r="AE4" s="275">
        <f>SUMIF('Senior F'!$A$107:$A$136,$A4,'Senior F'!$I$107:$I$136)</f>
        <v>4</v>
      </c>
      <c r="AF4" s="233">
        <f>SUMIF('Senior F'!$A$141:$A$170,$A4,'Senior F'!$I$141:$I$170)</f>
        <v>6</v>
      </c>
      <c r="AG4" s="233">
        <f>SUMIF('Senior F'!$A$175:$A$204,$A4,'Senior F'!$I$175:$I$204)</f>
        <v>5</v>
      </c>
      <c r="AH4" s="233"/>
      <c r="AI4" s="275">
        <f>SUMIF('Senior F'!$A$244:$A$275,$A4,'Senior F'!$I$244:$I$275)</f>
        <v>0</v>
      </c>
      <c r="AJ4" s="275">
        <f>SUMIF('Senior F'!$A$280:$A$311,$A4,'Senior F'!$I$280:$I$311)</f>
        <v>0</v>
      </c>
      <c r="AK4" s="41">
        <f>SUMIF('Senior F'!$A$316:$A$347,$A4,'Senior F'!$I$316:$I$347)</f>
        <v>0</v>
      </c>
      <c r="AL4" s="19">
        <f>SUMIF('Senior H'!$A$5:$A$34,$A4,'Senior H'!$I$5:$I$34)</f>
        <v>0</v>
      </c>
      <c r="AM4" s="233">
        <f>SUMIF('Senior H'!$A$39:$A$68,$A4,'Senior H'!$I$39:$I$68)</f>
        <v>19</v>
      </c>
      <c r="AN4" s="233">
        <f>SUMIF('Senior H'!$A$73:$A$102,$A4,'Senior H'!$I$73:$I$102)</f>
        <v>13</v>
      </c>
      <c r="AO4" s="275">
        <f>SUMIF('Senior H'!$A$107:$A$136,$A4,'Senior H'!$I$107:$I$136)</f>
        <v>17</v>
      </c>
      <c r="AP4" s="233">
        <f>SUMIF('Senior H'!$A$141:$A$170,$A4,'Senior H'!$I$141:$I$170)</f>
        <v>9</v>
      </c>
      <c r="AQ4" s="233">
        <f>SUMIF('Senior H'!$A$175:$A$204,$A4,'Senior H'!$I$175:$I$204)</f>
        <v>16</v>
      </c>
      <c r="AR4" s="233"/>
      <c r="AS4" s="275">
        <f>SUMIF('Senior H'!$A$243:$A$275,$A4,'Senior H'!$I$243:$I$275)</f>
        <v>0</v>
      </c>
      <c r="AT4" s="275">
        <f>SUMIF('Senior H'!$A$279:$A$311,$A4,'Senior H'!$I$279:$I$311)</f>
        <v>0</v>
      </c>
      <c r="AU4" s="41">
        <f>SUMIF('Senior H'!$A$315:$A$347,$A4,'Senior H'!$I$315:$I$347)</f>
        <v>0</v>
      </c>
    </row>
    <row r="5" spans="1:47" x14ac:dyDescent="0.25">
      <c r="A5" s="231" t="s">
        <v>125</v>
      </c>
      <c r="B5" s="19">
        <f>SUMIF('11 ans et -'!$A$5:$A$34,$A5,'11 ans et -'!$I$5:$I$34)</f>
        <v>0</v>
      </c>
      <c r="C5" s="11">
        <f>SUMIF('11 ans et -'!$A$39:$A$68,$A5,'11 ans et -'!$I$39:$I$68)</f>
        <v>0</v>
      </c>
      <c r="D5" s="11">
        <f>SUMIF('11 ans et -'!$A$73:$A$102,$A5,'11 ans et -'!$I$73:$I$102)</f>
        <v>0</v>
      </c>
      <c r="E5" s="11">
        <f>SUMIF('11 ans et -'!$A$107:$A$136,$A5,'11 ans et -'!$I$107:$I$136)</f>
        <v>0</v>
      </c>
      <c r="F5" s="41">
        <f>SUMIF('11 ans et -'!$A$141:$A$170,$A5,'11 ans et -'!$I$141:$I$170)</f>
        <v>0</v>
      </c>
      <c r="G5" s="19">
        <f>SUMIF('12 - 13 ans'!$A$5:$A$34,$A5,'12 - 13 ans'!$I$5:$I$34)</f>
        <v>0</v>
      </c>
      <c r="H5" s="11">
        <f>SUMIF('12 - 13 ans'!$A$39:$A$68,$A5,'12 - 13 ans'!$I$39:$I$68)</f>
        <v>0</v>
      </c>
      <c r="I5" s="11">
        <f>SUMIF('12 - 13 ans'!$A$73:$A$102,$A5,'12 - 13 ans'!$I$73:$I$102)</f>
        <v>0</v>
      </c>
      <c r="J5" s="275">
        <f>SUMIF('12 - 13 ans'!$A$107:$A$136,$A5,'12 - 13 ans'!$I$107:$I$136)</f>
        <v>0</v>
      </c>
      <c r="K5" s="11">
        <f>SUMIF('12 - 13 ans'!$A$141:$A$170,$A5,'12 - 13 ans'!$I$141:$I$170)</f>
        <v>0</v>
      </c>
      <c r="L5" s="11">
        <f>SUMIF('12 - 13 ans'!$A$175:$A$204,$A5,'12 - 13 ans'!$I$175:$I$204)</f>
        <v>0</v>
      </c>
      <c r="M5" s="41"/>
      <c r="N5" s="19">
        <f>SUMIF('14 - 15 ans F'!$A$5:$A$34,$A5,'14 - 15 ans F'!$I$5:$I$34)</f>
        <v>0</v>
      </c>
      <c r="O5" s="11">
        <f>SUMIF('14 - 15 ans F'!$A$39:$A$68,$A5,'14 - 15 ans F'!$I$39:$I$68)</f>
        <v>0</v>
      </c>
      <c r="P5" s="11">
        <f>SUMIF('14 - 15 ans F'!$A$73:$A$102,$A5,'14 - 15 ans F'!$I$73:$I$102)</f>
        <v>0</v>
      </c>
      <c r="Q5" s="275">
        <f>SUMIF('14 - 15 ans F'!$A$107:$A$136,$A5,'14 - 15 ans F'!$I$107:$I$136)</f>
        <v>0</v>
      </c>
      <c r="R5" s="11">
        <f>SUMIF('14 - 15 ans F'!$A$141:$A$170,$A5,'14 - 15 ans F'!$I$141:$I$170)</f>
        <v>0</v>
      </c>
      <c r="S5" s="11">
        <f>SUMIF('14 - 15 ans F'!$A$175:$A$204,$A5,'14 - 15 ans F'!$I$175:$I$204)</f>
        <v>0</v>
      </c>
      <c r="T5" s="41"/>
      <c r="U5" s="19">
        <f>SUMIF('14 - 15 ans H'!$A$5:$A$34,$A5,'14 - 15 ans H'!$I$5:$I$34)</f>
        <v>0</v>
      </c>
      <c r="V5" s="11">
        <f>SUMIF('14 - 15 ans H'!$A$39:$A$68,$A5,'14 - 15 ans H'!$I$39:$I$68)</f>
        <v>0</v>
      </c>
      <c r="W5" s="11">
        <f>SUMIF('14 - 15 ans H'!$A$73:$A$102,$A5,'14 - 15 ans H'!$I$73:$I$102)</f>
        <v>0</v>
      </c>
      <c r="X5" s="275">
        <f>SUMIF('14 - 15 ans H'!$A$107:$A$136,$A5,'14 - 15 ans H'!$I$107:$I$136)</f>
        <v>0</v>
      </c>
      <c r="Y5" s="11">
        <f>SUMIF('14 - 15 ans H'!$A$141:$A$170,$A5,'14 - 15 ans H'!$I$141:$I$170)</f>
        <v>0</v>
      </c>
      <c r="Z5" s="11">
        <f>SUMIF('14 - 15 ans H'!$A$175:$A$204,$A5,'14 - 15 ans H'!$I$175:$I$204)</f>
        <v>0</v>
      </c>
      <c r="AA5" s="41"/>
      <c r="AB5" s="19">
        <f>SUMIF('Senior F'!$A$5:$A$34,$A5,'Senior F'!$I$5:$I$34)</f>
        <v>0</v>
      </c>
      <c r="AC5" s="233">
        <f>SUMIF('Senior F'!$A$39:$A$68,$A5,'Senior F'!$I$39:$I$68)</f>
        <v>0</v>
      </c>
      <c r="AD5" s="233">
        <f>SUMIF('Senior F'!$A$73:$A$102,$A5,'Senior F'!$I$73:$I$102)</f>
        <v>0</v>
      </c>
      <c r="AE5" s="275">
        <f>SUMIF('Senior F'!$A$107:$A$136,$A5,'Senior F'!$I$107:$I$136)</f>
        <v>0</v>
      </c>
      <c r="AF5" s="233">
        <f>SUMIF('Senior F'!$A$141:$A$170,$A5,'Senior F'!$I$141:$I$170)</f>
        <v>0</v>
      </c>
      <c r="AG5" s="233">
        <f>SUMIF('Senior F'!$A$175:$A$204,$A5,'Senior F'!$I$175:$I$204)</f>
        <v>0</v>
      </c>
      <c r="AH5" s="233"/>
      <c r="AI5" s="275">
        <f>SUMIF('Senior F'!$A$244:$A$275,$A5,'Senior F'!$I$244:$I$275)</f>
        <v>0</v>
      </c>
      <c r="AJ5" s="275">
        <f>SUMIF('Senior F'!$A$280:$A$311,$A5,'Senior F'!$I$280:$I$311)</f>
        <v>0</v>
      </c>
      <c r="AK5" s="41">
        <f>SUMIF('Senior F'!$A$316:$A$347,$A5,'Senior F'!$I$316:$I$347)</f>
        <v>0</v>
      </c>
      <c r="AL5" s="19">
        <f>SUMIF('Senior H'!$A$5:$A$34,$A5,'Senior H'!$I$5:$I$34)</f>
        <v>0</v>
      </c>
      <c r="AM5" s="233">
        <f>SUMIF('Senior H'!$A$39:$A$68,$A5,'Senior H'!$I$39:$I$68)</f>
        <v>0</v>
      </c>
      <c r="AN5" s="233">
        <f>SUMIF('Senior H'!$A$73:$A$102,$A5,'Senior H'!$I$73:$I$102)</f>
        <v>0</v>
      </c>
      <c r="AO5" s="275">
        <f>SUMIF('Senior H'!$A$107:$A$136,$A5,'Senior H'!$I$107:$I$136)</f>
        <v>0</v>
      </c>
      <c r="AP5" s="233">
        <f>SUMIF('Senior H'!$A$141:$A$170,$A5,'Senior H'!$I$141:$I$170)</f>
        <v>0</v>
      </c>
      <c r="AQ5" s="233">
        <f>SUMIF('Senior H'!$A$175:$A$204,$A5,'Senior H'!$I$175:$I$204)</f>
        <v>0</v>
      </c>
      <c r="AR5" s="233"/>
      <c r="AS5" s="275">
        <f>SUMIF('Senior H'!$A$243:$A$275,$A5,'Senior H'!$I$243:$I$275)</f>
        <v>0</v>
      </c>
      <c r="AT5" s="275">
        <f>SUMIF('Senior H'!$A$279:$A$311,$A5,'Senior H'!$I$279:$I$311)</f>
        <v>0</v>
      </c>
      <c r="AU5" s="41">
        <f>SUMIF('Senior H'!$A$315:$A$347,$A5,'Senior H'!$I$315:$I$347)</f>
        <v>0</v>
      </c>
    </row>
    <row r="6" spans="1:47" x14ac:dyDescent="0.25">
      <c r="A6" s="231" t="s">
        <v>126</v>
      </c>
      <c r="B6" s="19">
        <f>SUMIF('11 ans et -'!$A$5:$A$34,$A6,'11 ans et -'!$I$5:$I$34)</f>
        <v>0</v>
      </c>
      <c r="C6" s="11">
        <f>SUMIF('11 ans et -'!$A$39:$A$68,$A6,'11 ans et -'!$I$39:$I$68)</f>
        <v>0</v>
      </c>
      <c r="D6" s="11">
        <f>SUMIF('11 ans et -'!$A$73:$A$102,$A6,'11 ans et -'!$I$73:$I$102)</f>
        <v>0</v>
      </c>
      <c r="E6" s="11">
        <f>SUMIF('11 ans et -'!$A$107:$A$136,$A6,'11 ans et -'!$I$107:$I$136)</f>
        <v>0</v>
      </c>
      <c r="F6" s="41">
        <f>SUMIF('11 ans et -'!$A$141:$A$170,$A6,'11 ans et -'!$I$141:$I$170)</f>
        <v>0</v>
      </c>
      <c r="G6" s="19">
        <f>SUMIF('12 - 13 ans'!$A$5:$A$34,$A6,'12 - 13 ans'!$I$5:$I$34)</f>
        <v>0</v>
      </c>
      <c r="H6" s="11">
        <f>SUMIF('12 - 13 ans'!$A$39:$A$68,$A6,'12 - 13 ans'!$I$39:$I$68)</f>
        <v>0</v>
      </c>
      <c r="I6" s="11">
        <f>SUMIF('12 - 13 ans'!$A$73:$A$102,$A6,'12 - 13 ans'!$I$73:$I$102)</f>
        <v>0</v>
      </c>
      <c r="J6" s="275">
        <f>SUMIF('12 - 13 ans'!$A$107:$A$136,$A6,'12 - 13 ans'!$I$107:$I$136)</f>
        <v>0</v>
      </c>
      <c r="K6" s="11">
        <f>SUMIF('12 - 13 ans'!$A$141:$A$170,$A6,'12 - 13 ans'!$I$141:$I$170)</f>
        <v>0</v>
      </c>
      <c r="L6" s="11">
        <f>SUMIF('12 - 13 ans'!$A$175:$A$204,$A6,'12 - 13 ans'!$I$175:$I$204)</f>
        <v>0</v>
      </c>
      <c r="M6" s="41"/>
      <c r="N6" s="19">
        <f>SUMIF('14 - 15 ans F'!$A$5:$A$34,$A6,'14 - 15 ans F'!$I$5:$I$34)</f>
        <v>0</v>
      </c>
      <c r="O6" s="11">
        <f>SUMIF('14 - 15 ans F'!$A$39:$A$68,$A6,'14 - 15 ans F'!$I$39:$I$68)</f>
        <v>0</v>
      </c>
      <c r="P6" s="11">
        <f>SUMIF('14 - 15 ans F'!$A$73:$A$102,$A6,'14 - 15 ans F'!$I$73:$I$102)</f>
        <v>0</v>
      </c>
      <c r="Q6" s="275">
        <f>SUMIF('14 - 15 ans F'!$A$107:$A$136,$A6,'14 - 15 ans F'!$I$107:$I$136)</f>
        <v>0</v>
      </c>
      <c r="R6" s="11">
        <f>SUMIF('14 - 15 ans F'!$A$141:$A$170,$A6,'14 - 15 ans F'!$I$141:$I$170)</f>
        <v>0</v>
      </c>
      <c r="S6" s="11">
        <f>SUMIF('14 - 15 ans F'!$A$175:$A$204,$A6,'14 - 15 ans F'!$I$175:$I$204)</f>
        <v>0</v>
      </c>
      <c r="T6" s="41"/>
      <c r="U6" s="19">
        <f>SUMIF('14 - 15 ans H'!$A$5:$A$34,$A6,'14 - 15 ans H'!$I$5:$I$34)</f>
        <v>0</v>
      </c>
      <c r="V6" s="11">
        <f>SUMIF('14 - 15 ans H'!$A$39:$A$68,$A6,'14 - 15 ans H'!$I$39:$I$68)</f>
        <v>0</v>
      </c>
      <c r="W6" s="11">
        <f>SUMIF('14 - 15 ans H'!$A$73:$A$102,$A6,'14 - 15 ans H'!$I$73:$I$102)</f>
        <v>0</v>
      </c>
      <c r="X6" s="275">
        <f>SUMIF('14 - 15 ans H'!$A$107:$A$136,$A6,'14 - 15 ans H'!$I$107:$I$136)</f>
        <v>0</v>
      </c>
      <c r="Y6" s="11">
        <f>SUMIF('14 - 15 ans H'!$A$141:$A$170,$A6,'14 - 15 ans H'!$I$141:$I$170)</f>
        <v>0</v>
      </c>
      <c r="Z6" s="11">
        <f>SUMIF('14 - 15 ans H'!$A$175:$A$204,$A6,'14 - 15 ans H'!$I$175:$I$204)</f>
        <v>0</v>
      </c>
      <c r="AA6" s="41"/>
      <c r="AB6" s="19">
        <f>SUMIF('Senior F'!$A$5:$A$34,$A6,'Senior F'!$I$5:$I$34)</f>
        <v>0</v>
      </c>
      <c r="AC6" s="233">
        <f>SUMIF('Senior F'!$A$39:$A$68,$A6,'Senior F'!$I$39:$I$68)</f>
        <v>0</v>
      </c>
      <c r="AD6" s="233">
        <f>SUMIF('Senior F'!$A$73:$A$102,$A6,'Senior F'!$I$73:$I$102)</f>
        <v>0</v>
      </c>
      <c r="AE6" s="275">
        <f>SUMIF('Senior F'!$A$107:$A$136,$A6,'Senior F'!$I$107:$I$136)</f>
        <v>0</v>
      </c>
      <c r="AF6" s="233">
        <f>SUMIF('Senior F'!$A$141:$A$170,$A6,'Senior F'!$I$141:$I$170)</f>
        <v>0</v>
      </c>
      <c r="AG6" s="233">
        <f>SUMIF('Senior F'!$A$175:$A$204,$A6,'Senior F'!$I$175:$I$204)</f>
        <v>0</v>
      </c>
      <c r="AH6" s="233"/>
      <c r="AI6" s="275">
        <f>SUMIF('Senior F'!$A$244:$A$275,$A6,'Senior F'!$I$244:$I$275)</f>
        <v>0</v>
      </c>
      <c r="AJ6" s="275">
        <f>SUMIF('Senior F'!$A$280:$A$311,$A6,'Senior F'!$I$280:$I$311)</f>
        <v>0</v>
      </c>
      <c r="AK6" s="41">
        <f>SUMIF('Senior F'!$A$316:$A$347,$A6,'Senior F'!$I$316:$I$347)</f>
        <v>0</v>
      </c>
      <c r="AL6" s="19">
        <f>SUMIF('Senior H'!$A$5:$A$34,$A6,'Senior H'!$I$5:$I$34)</f>
        <v>0</v>
      </c>
      <c r="AM6" s="233">
        <f>SUMIF('Senior H'!$A$39:$A$68,$A6,'Senior H'!$I$39:$I$68)</f>
        <v>0</v>
      </c>
      <c r="AN6" s="233">
        <f>SUMIF('Senior H'!$A$73:$A$102,$A6,'Senior H'!$I$73:$I$102)</f>
        <v>0</v>
      </c>
      <c r="AO6" s="275">
        <f>SUMIF('Senior H'!$A$107:$A$136,$A6,'Senior H'!$I$107:$I$136)</f>
        <v>0</v>
      </c>
      <c r="AP6" s="233">
        <f>SUMIF('Senior H'!$A$141:$A$170,$A6,'Senior H'!$I$141:$I$170)</f>
        <v>0</v>
      </c>
      <c r="AQ6" s="233">
        <f>SUMIF('Senior H'!$A$175:$A$204,$A6,'Senior H'!$I$175:$I$204)</f>
        <v>0</v>
      </c>
      <c r="AR6" s="233"/>
      <c r="AS6" s="275">
        <f>SUMIF('Senior H'!$A$243:$A$275,$A6,'Senior H'!$I$243:$I$275)</f>
        <v>0</v>
      </c>
      <c r="AT6" s="275">
        <f>SUMIF('Senior H'!$A$279:$A$311,$A6,'Senior H'!$I$279:$I$311)</f>
        <v>0</v>
      </c>
      <c r="AU6" s="41">
        <f>SUMIF('Senior H'!$A$315:$A$347,$A6,'Senior H'!$I$315:$I$347)</f>
        <v>0</v>
      </c>
    </row>
    <row r="7" spans="1:47" x14ac:dyDescent="0.25">
      <c r="A7" s="231" t="s">
        <v>127</v>
      </c>
      <c r="B7" s="19">
        <f>SUMIF('11 ans et -'!$A$5:$A$34,$A7,'11 ans et -'!$I$5:$I$34)</f>
        <v>0</v>
      </c>
      <c r="C7" s="11">
        <f>SUMIF('11 ans et -'!$A$39:$A$68,$A7,'11 ans et -'!$I$39:$I$68)</f>
        <v>15</v>
      </c>
      <c r="D7" s="11">
        <f>SUMIF('11 ans et -'!$A$73:$A$102,$A7,'11 ans et -'!$I$73:$I$102)</f>
        <v>13</v>
      </c>
      <c r="E7" s="11">
        <f>SUMIF('11 ans et -'!$A$107:$A$136,$A7,'11 ans et -'!$I$107:$I$136)</f>
        <v>9</v>
      </c>
      <c r="F7" s="41">
        <f>SUMIF('11 ans et -'!$A$141:$A$170,$A7,'11 ans et -'!$I$141:$I$170)</f>
        <v>8</v>
      </c>
      <c r="G7" s="19">
        <f>SUMIF('12 - 13 ans'!$A$5:$A$34,$A7,'12 - 13 ans'!$I$5:$I$34)</f>
        <v>0</v>
      </c>
      <c r="H7" s="11">
        <f>SUMIF('12 - 13 ans'!$A$39:$A$68,$A7,'12 - 13 ans'!$I$39:$I$68)</f>
        <v>7</v>
      </c>
      <c r="I7" s="11">
        <f>SUMIF('12 - 13 ans'!$A$73:$A$102,$A7,'12 - 13 ans'!$I$73:$I$102)</f>
        <v>12</v>
      </c>
      <c r="J7" s="275">
        <f>SUMIF('12 - 13 ans'!$A$107:$A$136,$A7,'12 - 13 ans'!$I$107:$I$136)</f>
        <v>12</v>
      </c>
      <c r="K7" s="11">
        <f>SUMIF('12 - 13 ans'!$A$141:$A$170,$A7,'12 - 13 ans'!$I$141:$I$170)</f>
        <v>10</v>
      </c>
      <c r="L7" s="11">
        <f>SUMIF('12 - 13 ans'!$A$175:$A$204,$A7,'12 - 13 ans'!$I$175:$I$204)</f>
        <v>11</v>
      </c>
      <c r="M7" s="41"/>
      <c r="N7" s="19">
        <f>SUMIF('14 - 15 ans F'!$A$5:$A$34,$A7,'14 - 15 ans F'!$I$5:$I$34)</f>
        <v>0</v>
      </c>
      <c r="O7" s="11">
        <f>SUMIF('14 - 15 ans F'!$A$39:$A$68,$A7,'14 - 15 ans F'!$I$39:$I$68)</f>
        <v>46</v>
      </c>
      <c r="P7" s="11">
        <f>SUMIF('14 - 15 ans F'!$A$73:$A$102,$A7,'14 - 15 ans F'!$I$73:$I$102)</f>
        <v>50</v>
      </c>
      <c r="Q7" s="275">
        <f>SUMIF('14 - 15 ans F'!$A$107:$A$136,$A7,'14 - 15 ans F'!$I$107:$I$136)</f>
        <v>46</v>
      </c>
      <c r="R7" s="11">
        <f>SUMIF('14 - 15 ans F'!$A$141:$A$170,$A7,'14 - 15 ans F'!$I$141:$I$170)</f>
        <v>52</v>
      </c>
      <c r="S7" s="11">
        <f>SUMIF('14 - 15 ans F'!$A$175:$A$204,$A7,'14 - 15 ans F'!$I$175:$I$204)</f>
        <v>36</v>
      </c>
      <c r="T7" s="41"/>
      <c r="U7" s="19">
        <f>SUMIF('14 - 15 ans H'!$A$5:$A$34,$A7,'14 - 15 ans H'!$I$5:$I$34)</f>
        <v>0</v>
      </c>
      <c r="V7" s="11">
        <f>SUMIF('14 - 15 ans H'!$A$39:$A$68,$A7,'14 - 15 ans H'!$I$39:$I$68)</f>
        <v>51</v>
      </c>
      <c r="W7" s="11">
        <f>SUMIF('14 - 15 ans H'!$A$73:$A$102,$A7,'14 - 15 ans H'!$I$73:$I$102)</f>
        <v>47</v>
      </c>
      <c r="X7" s="275">
        <f>SUMIF('14 - 15 ans H'!$A$107:$A$136,$A7,'14 - 15 ans H'!$I$107:$I$136)</f>
        <v>43</v>
      </c>
      <c r="Y7" s="11">
        <f>SUMIF('14 - 15 ans H'!$A$141:$A$170,$A7,'14 - 15 ans H'!$I$141:$I$170)</f>
        <v>44</v>
      </c>
      <c r="Z7" s="11">
        <f>SUMIF('14 - 15 ans H'!$A$175:$A$204,$A7,'14 - 15 ans H'!$I$175:$I$204)</f>
        <v>47</v>
      </c>
      <c r="AA7" s="41"/>
      <c r="AB7" s="19">
        <f>SUMIF('Senior F'!$A$5:$A$34,$A7,'Senior F'!$I$5:$I$34)</f>
        <v>12</v>
      </c>
      <c r="AC7" s="233">
        <f>SUMIF('Senior F'!$A$39:$A$68,$A7,'Senior F'!$I$39:$I$68)</f>
        <v>12</v>
      </c>
      <c r="AD7" s="233">
        <f>SUMIF('Senior F'!$A$73:$A$102,$A7,'Senior F'!$I$73:$I$102)</f>
        <v>16</v>
      </c>
      <c r="AE7" s="275">
        <f>SUMIF('Senior F'!$A$107:$A$136,$A7,'Senior F'!$I$107:$I$136)</f>
        <v>14</v>
      </c>
      <c r="AF7" s="233">
        <f>SUMIF('Senior F'!$A$141:$A$170,$A7,'Senior F'!$I$141:$I$170)</f>
        <v>23</v>
      </c>
      <c r="AG7" s="233">
        <f>SUMIF('Senior F'!$A$175:$A$204,$A7,'Senior F'!$I$175:$I$204)</f>
        <v>18</v>
      </c>
      <c r="AH7" s="233"/>
      <c r="AI7" s="275">
        <f>SUMIF('Senior F'!$A$244:$A$275,$A7,'Senior F'!$I$244:$I$275)</f>
        <v>16</v>
      </c>
      <c r="AJ7" s="275">
        <f>SUMIF('Senior F'!$A$280:$A$311,$A7,'Senior F'!$I$280:$I$311)</f>
        <v>16</v>
      </c>
      <c r="AK7" s="41">
        <f>SUMIF('Senior F'!$A$316:$A$347,$A7,'Senior F'!$I$316:$I$347)</f>
        <v>18</v>
      </c>
      <c r="AL7" s="19">
        <f>SUMIF('Senior H'!$A$5:$A$34,$A7,'Senior H'!$I$5:$I$34)</f>
        <v>14</v>
      </c>
      <c r="AM7" s="233">
        <f>SUMIF('Senior H'!$A$39:$A$68,$A7,'Senior H'!$I$39:$I$68)</f>
        <v>8</v>
      </c>
      <c r="AN7" s="233">
        <f>SUMIF('Senior H'!$A$73:$A$102,$A7,'Senior H'!$I$73:$I$102)</f>
        <v>12</v>
      </c>
      <c r="AO7" s="275">
        <f>SUMIF('Senior H'!$A$107:$A$136,$A7,'Senior H'!$I$107:$I$136)</f>
        <v>3</v>
      </c>
      <c r="AP7" s="233">
        <f>SUMIF('Senior H'!$A$141:$A$170,$A7,'Senior H'!$I$141:$I$170)</f>
        <v>12</v>
      </c>
      <c r="AQ7" s="233">
        <f>SUMIF('Senior H'!$A$175:$A$204,$A7,'Senior H'!$I$175:$I$204)</f>
        <v>18</v>
      </c>
      <c r="AR7" s="233"/>
      <c r="AS7" s="275">
        <f>SUMIF('Senior H'!$A$243:$A$275,$A7,'Senior H'!$I$243:$I$275)</f>
        <v>16</v>
      </c>
      <c r="AT7" s="275">
        <f>SUMIF('Senior H'!$A$279:$A$311,$A7,'Senior H'!$I$279:$I$311)</f>
        <v>16</v>
      </c>
      <c r="AU7" s="41">
        <f>SUMIF('Senior H'!$A$315:$A$347,$A7,'Senior H'!$I$315:$I$347)</f>
        <v>16</v>
      </c>
    </row>
    <row r="8" spans="1:47" x14ac:dyDescent="0.25">
      <c r="A8" s="231" t="s">
        <v>128</v>
      </c>
      <c r="B8" s="19">
        <f>SUMIF('11 ans et -'!$A$5:$A$34,$A8,'11 ans et -'!$I$5:$I$34)</f>
        <v>0</v>
      </c>
      <c r="C8" s="11">
        <f>SUMIF('11 ans et -'!$A$39:$A$68,$A8,'11 ans et -'!$I$39:$I$68)</f>
        <v>0</v>
      </c>
      <c r="D8" s="11">
        <f>SUMIF('11 ans et -'!$A$73:$A$102,$A8,'11 ans et -'!$I$73:$I$102)</f>
        <v>0</v>
      </c>
      <c r="E8" s="11">
        <f>SUMIF('11 ans et -'!$A$107:$A$136,$A8,'11 ans et -'!$I$107:$I$136)</f>
        <v>0</v>
      </c>
      <c r="F8" s="41">
        <f>SUMIF('11 ans et -'!$A$141:$A$170,$A8,'11 ans et -'!$I$141:$I$170)</f>
        <v>0</v>
      </c>
      <c r="G8" s="19">
        <f>SUMIF('12 - 13 ans'!$A$5:$A$34,$A8,'12 - 13 ans'!$I$5:$I$34)</f>
        <v>0</v>
      </c>
      <c r="H8" s="11">
        <f>SUMIF('12 - 13 ans'!$A$39:$A$68,$A8,'12 - 13 ans'!$I$39:$I$68)</f>
        <v>0</v>
      </c>
      <c r="I8" s="11">
        <f>SUMIF('12 - 13 ans'!$A$73:$A$102,$A8,'12 - 13 ans'!$I$73:$I$102)</f>
        <v>0</v>
      </c>
      <c r="J8" s="275">
        <f>SUMIF('12 - 13 ans'!$A$107:$A$136,$A8,'12 - 13 ans'!$I$107:$I$136)</f>
        <v>0</v>
      </c>
      <c r="K8" s="11">
        <f>SUMIF('12 - 13 ans'!$A$141:$A$170,$A8,'12 - 13 ans'!$I$141:$I$170)</f>
        <v>0</v>
      </c>
      <c r="L8" s="11">
        <f>SUMIF('12 - 13 ans'!$A$175:$A$204,$A8,'12 - 13 ans'!$I$175:$I$204)</f>
        <v>0</v>
      </c>
      <c r="M8" s="41"/>
      <c r="N8" s="19">
        <f>SUMIF('14 - 15 ans F'!$A$5:$A$34,$A8,'14 - 15 ans F'!$I$5:$I$34)</f>
        <v>0</v>
      </c>
      <c r="O8" s="11">
        <f>SUMIF('14 - 15 ans F'!$A$39:$A$68,$A8,'14 - 15 ans F'!$I$39:$I$68)</f>
        <v>0</v>
      </c>
      <c r="P8" s="11">
        <f>SUMIF('14 - 15 ans F'!$A$73:$A$102,$A8,'14 - 15 ans F'!$I$73:$I$102)</f>
        <v>0</v>
      </c>
      <c r="Q8" s="275">
        <f>SUMIF('14 - 15 ans F'!$A$107:$A$136,$A8,'14 - 15 ans F'!$I$107:$I$136)</f>
        <v>0</v>
      </c>
      <c r="R8" s="11">
        <f>SUMIF('14 - 15 ans F'!$A$141:$A$170,$A8,'14 - 15 ans F'!$I$141:$I$170)</f>
        <v>0</v>
      </c>
      <c r="S8" s="11">
        <f>SUMIF('14 - 15 ans F'!$A$175:$A$204,$A8,'14 - 15 ans F'!$I$175:$I$204)</f>
        <v>0</v>
      </c>
      <c r="T8" s="41"/>
      <c r="U8" s="19">
        <f>SUMIF('14 - 15 ans H'!$A$5:$A$34,$A8,'14 - 15 ans H'!$I$5:$I$34)</f>
        <v>0</v>
      </c>
      <c r="V8" s="11">
        <f>SUMIF('14 - 15 ans H'!$A$39:$A$68,$A8,'14 - 15 ans H'!$I$39:$I$68)</f>
        <v>0</v>
      </c>
      <c r="W8" s="11">
        <f>SUMIF('14 - 15 ans H'!$A$73:$A$102,$A8,'14 - 15 ans H'!$I$73:$I$102)</f>
        <v>0</v>
      </c>
      <c r="X8" s="275">
        <f>SUMIF('14 - 15 ans H'!$A$107:$A$136,$A8,'14 - 15 ans H'!$I$107:$I$136)</f>
        <v>0</v>
      </c>
      <c r="Y8" s="11">
        <f>SUMIF('14 - 15 ans H'!$A$141:$A$170,$A8,'14 - 15 ans H'!$I$141:$I$170)</f>
        <v>0</v>
      </c>
      <c r="Z8" s="11">
        <f>SUMIF('14 - 15 ans H'!$A$175:$A$204,$A8,'14 - 15 ans H'!$I$175:$I$204)</f>
        <v>0</v>
      </c>
      <c r="AA8" s="41"/>
      <c r="AB8" s="19">
        <f>SUMIF('Senior F'!$A$5:$A$34,$A8,'Senior F'!$I$5:$I$34)</f>
        <v>0</v>
      </c>
      <c r="AC8" s="233">
        <f>SUMIF('Senior F'!$A$39:$A$68,$A8,'Senior F'!$I$39:$I$68)</f>
        <v>0</v>
      </c>
      <c r="AD8" s="233">
        <f>SUMIF('Senior F'!$A$73:$A$102,$A8,'Senior F'!$I$73:$I$102)</f>
        <v>0</v>
      </c>
      <c r="AE8" s="275">
        <f>SUMIF('Senior F'!$A$107:$A$136,$A8,'Senior F'!$I$107:$I$136)</f>
        <v>0</v>
      </c>
      <c r="AF8" s="233">
        <f>SUMIF('Senior F'!$A$141:$A$170,$A8,'Senior F'!$I$141:$I$170)</f>
        <v>0</v>
      </c>
      <c r="AG8" s="233">
        <f>SUMIF('Senior F'!$A$175:$A$204,$A8,'Senior F'!$I$175:$I$204)</f>
        <v>0</v>
      </c>
      <c r="AH8" s="233"/>
      <c r="AI8" s="275">
        <f>SUMIF('Senior F'!$A$244:$A$275,$A8,'Senior F'!$I$244:$I$275)</f>
        <v>0</v>
      </c>
      <c r="AJ8" s="275">
        <f>SUMIF('Senior F'!$A$280:$A$311,$A8,'Senior F'!$I$280:$I$311)</f>
        <v>0</v>
      </c>
      <c r="AK8" s="41">
        <f>SUMIF('Senior F'!$A$316:$A$347,$A8,'Senior F'!$I$316:$I$347)</f>
        <v>0</v>
      </c>
      <c r="AL8" s="19">
        <f>SUMIF('Senior H'!$A$5:$A$34,$A8,'Senior H'!$I$5:$I$34)</f>
        <v>0</v>
      </c>
      <c r="AM8" s="233">
        <f>SUMIF('Senior H'!$A$39:$A$68,$A8,'Senior H'!$I$39:$I$68)</f>
        <v>0</v>
      </c>
      <c r="AN8" s="233">
        <f>SUMIF('Senior H'!$A$73:$A$102,$A8,'Senior H'!$I$73:$I$102)</f>
        <v>0</v>
      </c>
      <c r="AO8" s="275">
        <f>SUMIF('Senior H'!$A$107:$A$136,$A8,'Senior H'!$I$107:$I$136)</f>
        <v>0</v>
      </c>
      <c r="AP8" s="233">
        <f>SUMIF('Senior H'!$A$141:$A$170,$A8,'Senior H'!$I$141:$I$170)</f>
        <v>0</v>
      </c>
      <c r="AQ8" s="233">
        <f>SUMIF('Senior H'!$A$175:$A$204,$A8,'Senior H'!$I$175:$I$204)</f>
        <v>0</v>
      </c>
      <c r="AR8" s="233"/>
      <c r="AS8" s="275">
        <f>SUMIF('Senior H'!$A$243:$A$275,$A8,'Senior H'!$I$243:$I$275)</f>
        <v>0</v>
      </c>
      <c r="AT8" s="275">
        <f>SUMIF('Senior H'!$A$279:$A$311,$A8,'Senior H'!$I$279:$I$311)</f>
        <v>0</v>
      </c>
      <c r="AU8" s="41">
        <f>SUMIF('Senior H'!$A$315:$A$347,$A8,'Senior H'!$I$315:$I$347)</f>
        <v>0</v>
      </c>
    </row>
    <row r="9" spans="1:47" x14ac:dyDescent="0.25">
      <c r="A9" s="231" t="s">
        <v>129</v>
      </c>
      <c r="B9" s="19">
        <f>SUMIF('11 ans et -'!$A$5:$A$34,$A9,'11 ans et -'!$I$5:$I$34)</f>
        <v>0</v>
      </c>
      <c r="C9" s="11">
        <f>SUMIF('11 ans et -'!$A$39:$A$68,$A9,'11 ans et -'!$I$39:$I$68)</f>
        <v>3</v>
      </c>
      <c r="D9" s="11">
        <f>SUMIF('11 ans et -'!$A$73:$A$102,$A9,'11 ans et -'!$I$73:$I$102)</f>
        <v>12</v>
      </c>
      <c r="E9" s="11">
        <f>SUMIF('11 ans et -'!$A$107:$A$136,$A9,'11 ans et -'!$I$107:$I$136)</f>
        <v>4</v>
      </c>
      <c r="F9" s="41">
        <f>SUMIF('11 ans et -'!$A$141:$A$170,$A9,'11 ans et -'!$I$141:$I$170)</f>
        <v>11</v>
      </c>
      <c r="G9" s="19">
        <f>SUMIF('12 - 13 ans'!$A$5:$A$34,$A9,'12 - 13 ans'!$I$5:$I$34)</f>
        <v>0</v>
      </c>
      <c r="H9" s="11">
        <f>SUMIF('12 - 13 ans'!$A$39:$A$68,$A9,'12 - 13 ans'!$I$39:$I$68)</f>
        <v>11</v>
      </c>
      <c r="I9" s="11">
        <f>SUMIF('12 - 13 ans'!$A$73:$A$102,$A9,'12 - 13 ans'!$I$73:$I$102)</f>
        <v>13</v>
      </c>
      <c r="J9" s="275">
        <f>SUMIF('12 - 13 ans'!$A$107:$A$136,$A9,'12 - 13 ans'!$I$107:$I$136)</f>
        <v>11</v>
      </c>
      <c r="K9" s="11">
        <f>SUMIF('12 - 13 ans'!$A$141:$A$170,$A9,'12 - 13 ans'!$I$141:$I$170)</f>
        <v>7</v>
      </c>
      <c r="L9" s="11">
        <f>SUMIF('12 - 13 ans'!$A$175:$A$204,$A9,'12 - 13 ans'!$I$175:$I$204)</f>
        <v>0</v>
      </c>
      <c r="M9" s="41"/>
      <c r="N9" s="19">
        <f>SUMIF('14 - 15 ans F'!$A$5:$A$34,$A9,'14 - 15 ans F'!$I$5:$I$34)</f>
        <v>0</v>
      </c>
      <c r="O9" s="11">
        <f>SUMIF('14 - 15 ans F'!$A$39:$A$68,$A9,'14 - 15 ans F'!$I$39:$I$68)</f>
        <v>0</v>
      </c>
      <c r="P9" s="11">
        <f>SUMIF('14 - 15 ans F'!$A$73:$A$102,$A9,'14 - 15 ans F'!$I$73:$I$102)</f>
        <v>0</v>
      </c>
      <c r="Q9" s="275">
        <f>SUMIF('14 - 15 ans F'!$A$107:$A$136,$A9,'14 - 15 ans F'!$I$107:$I$136)</f>
        <v>0</v>
      </c>
      <c r="R9" s="11">
        <f>SUMIF('14 - 15 ans F'!$A$141:$A$170,$A9,'14 - 15 ans F'!$I$141:$I$170)</f>
        <v>0</v>
      </c>
      <c r="S9" s="11">
        <f>SUMIF('14 - 15 ans F'!$A$175:$A$204,$A9,'14 - 15 ans F'!$I$175:$I$204)</f>
        <v>0</v>
      </c>
      <c r="T9" s="41"/>
      <c r="U9" s="19">
        <f>SUMIF('14 - 15 ans H'!$A$5:$A$34,$A9,'14 - 15 ans H'!$I$5:$I$34)</f>
        <v>0</v>
      </c>
      <c r="V9" s="11">
        <f>SUMIF('14 - 15 ans H'!$A$39:$A$68,$A9,'14 - 15 ans H'!$I$39:$I$68)</f>
        <v>0</v>
      </c>
      <c r="W9" s="11">
        <f>SUMIF('14 - 15 ans H'!$A$73:$A$102,$A9,'14 - 15 ans H'!$I$73:$I$102)</f>
        <v>13</v>
      </c>
      <c r="X9" s="275">
        <f>SUMIF('14 - 15 ans H'!$A$107:$A$136,$A9,'14 - 15 ans H'!$I$107:$I$136)</f>
        <v>14</v>
      </c>
      <c r="Y9" s="11">
        <f>SUMIF('14 - 15 ans H'!$A$141:$A$170,$A9,'14 - 15 ans H'!$I$141:$I$170)</f>
        <v>14</v>
      </c>
      <c r="Z9" s="11">
        <f>SUMIF('14 - 15 ans H'!$A$175:$A$204,$A9,'14 - 15 ans H'!$I$175:$I$204)</f>
        <v>13</v>
      </c>
      <c r="AA9" s="41"/>
      <c r="AB9" s="19">
        <f>SUMIF('Senior F'!$A$5:$A$34,$A9,'Senior F'!$I$5:$I$34)</f>
        <v>0</v>
      </c>
      <c r="AC9" s="233">
        <f>SUMIF('Senior F'!$A$39:$A$68,$A9,'Senior F'!$I$39:$I$68)</f>
        <v>1</v>
      </c>
      <c r="AD9" s="233">
        <f>SUMIF('Senior F'!$A$73:$A$102,$A9,'Senior F'!$I$73:$I$102)</f>
        <v>6</v>
      </c>
      <c r="AE9" s="275">
        <f>SUMIF('Senior F'!$A$107:$A$136,$A9,'Senior F'!$I$107:$I$136)</f>
        <v>2</v>
      </c>
      <c r="AF9" s="233">
        <f>SUMIF('Senior F'!$A$141:$A$170,$A9,'Senior F'!$I$141:$I$170)</f>
        <v>1</v>
      </c>
      <c r="AG9" s="233">
        <f>SUMIF('Senior F'!$A$175:$A$204,$A9,'Senior F'!$I$175:$I$204)</f>
        <v>0</v>
      </c>
      <c r="AH9" s="233"/>
      <c r="AI9" s="275">
        <f>SUMIF('Senior F'!$A$244:$A$275,$A9,'Senior F'!$I$244:$I$275)</f>
        <v>0</v>
      </c>
      <c r="AJ9" s="275">
        <f>SUMIF('Senior F'!$A$280:$A$311,$A9,'Senior F'!$I$280:$I$311)</f>
        <v>0</v>
      </c>
      <c r="AK9" s="41">
        <f>SUMIF('Senior F'!$A$316:$A$347,$A9,'Senior F'!$I$316:$I$347)</f>
        <v>0</v>
      </c>
      <c r="AL9" s="19">
        <f>SUMIF('Senior H'!$A$5:$A$34,$A9,'Senior H'!$I$5:$I$34)</f>
        <v>0</v>
      </c>
      <c r="AM9" s="233">
        <f>SUMIF('Senior H'!$A$39:$A$68,$A9,'Senior H'!$I$39:$I$68)</f>
        <v>7</v>
      </c>
      <c r="AN9" s="233">
        <f>SUMIF('Senior H'!$A$73:$A$102,$A9,'Senior H'!$I$73:$I$102)</f>
        <v>16</v>
      </c>
      <c r="AO9" s="275">
        <f>SUMIF('Senior H'!$A$107:$A$136,$A9,'Senior H'!$I$107:$I$136)</f>
        <v>14</v>
      </c>
      <c r="AP9" s="233">
        <f>SUMIF('Senior H'!$A$141:$A$170,$A9,'Senior H'!$I$141:$I$170)</f>
        <v>5</v>
      </c>
      <c r="AQ9" s="233">
        <f>SUMIF('Senior H'!$A$175:$A$204,$A9,'Senior H'!$I$175:$I$204)</f>
        <v>7</v>
      </c>
      <c r="AR9" s="233"/>
      <c r="AS9" s="275">
        <f>SUMIF('Senior H'!$A$243:$A$275,$A9,'Senior H'!$I$243:$I$275)</f>
        <v>0</v>
      </c>
      <c r="AT9" s="275">
        <f>SUMIF('Senior H'!$A$279:$A$311,$A9,'Senior H'!$I$279:$I$311)</f>
        <v>0</v>
      </c>
      <c r="AU9" s="41">
        <f>SUMIF('Senior H'!$A$315:$A$347,$A9,'Senior H'!$I$315:$I$347)</f>
        <v>0</v>
      </c>
    </row>
    <row r="10" spans="1:47" x14ac:dyDescent="0.25">
      <c r="A10" s="231" t="s">
        <v>130</v>
      </c>
      <c r="B10" s="19">
        <f>SUMIF('11 ans et -'!$A$5:$A$34,$A10,'11 ans et -'!$I$5:$I$34)</f>
        <v>0</v>
      </c>
      <c r="C10" s="11">
        <f>SUMIF('11 ans et -'!$A$39:$A$68,$A10,'11 ans et -'!$I$39:$I$68)</f>
        <v>13</v>
      </c>
      <c r="D10" s="11">
        <f>SUMIF('11 ans et -'!$A$73:$A$102,$A10,'11 ans et -'!$I$73:$I$102)</f>
        <v>16</v>
      </c>
      <c r="E10" s="11">
        <f>SUMIF('11 ans et -'!$A$107:$A$136,$A10,'11 ans et -'!$I$107:$I$136)</f>
        <v>13</v>
      </c>
      <c r="F10" s="41">
        <f>SUMIF('11 ans et -'!$A$141:$A$170,$A10,'11 ans et -'!$I$141:$I$170)</f>
        <v>12</v>
      </c>
      <c r="G10" s="19">
        <f>SUMIF('12 - 13 ans'!$A$5:$A$34,$A10,'12 - 13 ans'!$I$5:$I$34)</f>
        <v>0</v>
      </c>
      <c r="H10" s="11">
        <f>SUMIF('12 - 13 ans'!$A$39:$A$68,$A10,'12 - 13 ans'!$I$39:$I$68)</f>
        <v>22</v>
      </c>
      <c r="I10" s="11">
        <f>SUMIF('12 - 13 ans'!$A$73:$A$102,$A10,'12 - 13 ans'!$I$73:$I$102)</f>
        <v>24</v>
      </c>
      <c r="J10" s="275">
        <f>SUMIF('12 - 13 ans'!$A$107:$A$136,$A10,'12 - 13 ans'!$I$107:$I$136)</f>
        <v>23</v>
      </c>
      <c r="K10" s="11">
        <f>SUMIF('12 - 13 ans'!$A$141:$A$170,$A10,'12 - 13 ans'!$I$141:$I$170)</f>
        <v>24</v>
      </c>
      <c r="L10" s="11">
        <f>SUMIF('12 - 13 ans'!$A$175:$A$204,$A10,'12 - 13 ans'!$I$175:$I$204)</f>
        <v>24</v>
      </c>
      <c r="M10" s="41"/>
      <c r="N10" s="19">
        <f>SUMIF('14 - 15 ans F'!$A$5:$A$34,$A10,'14 - 15 ans F'!$I$5:$I$34)</f>
        <v>0</v>
      </c>
      <c r="O10" s="11">
        <f>SUMIF('14 - 15 ans F'!$A$39:$A$68,$A10,'14 - 15 ans F'!$I$39:$I$68)</f>
        <v>0</v>
      </c>
      <c r="P10" s="11">
        <f>SUMIF('14 - 15 ans F'!$A$73:$A$102,$A10,'14 - 15 ans F'!$I$73:$I$102)</f>
        <v>0</v>
      </c>
      <c r="Q10" s="275">
        <f>SUMIF('14 - 15 ans F'!$A$107:$A$136,$A10,'14 - 15 ans F'!$I$107:$I$136)</f>
        <v>0</v>
      </c>
      <c r="R10" s="11">
        <f>SUMIF('14 - 15 ans F'!$A$141:$A$170,$A10,'14 - 15 ans F'!$I$141:$I$170)</f>
        <v>0</v>
      </c>
      <c r="S10" s="11">
        <f>SUMIF('14 - 15 ans F'!$A$175:$A$204,$A10,'14 - 15 ans F'!$I$175:$I$204)</f>
        <v>0</v>
      </c>
      <c r="T10" s="41"/>
      <c r="U10" s="19">
        <f>SUMIF('14 - 15 ans H'!$A$5:$A$34,$A10,'14 - 15 ans H'!$I$5:$I$34)</f>
        <v>0</v>
      </c>
      <c r="V10" s="11">
        <f>SUMIF('14 - 15 ans H'!$A$39:$A$68,$A10,'14 - 15 ans H'!$I$39:$I$68)</f>
        <v>0</v>
      </c>
      <c r="W10" s="11">
        <f>SUMIF('14 - 15 ans H'!$A$73:$A$102,$A10,'14 - 15 ans H'!$I$73:$I$102)</f>
        <v>0</v>
      </c>
      <c r="X10" s="275">
        <f>SUMIF('14 - 15 ans H'!$A$107:$A$136,$A10,'14 - 15 ans H'!$I$107:$I$136)</f>
        <v>0</v>
      </c>
      <c r="Y10" s="11">
        <f>SUMIF('14 - 15 ans H'!$A$141:$A$170,$A10,'14 - 15 ans H'!$I$141:$I$170)</f>
        <v>0</v>
      </c>
      <c r="Z10" s="11">
        <f>SUMIF('14 - 15 ans H'!$A$175:$A$204,$A10,'14 - 15 ans H'!$I$175:$I$204)</f>
        <v>0</v>
      </c>
      <c r="AA10" s="41"/>
      <c r="AB10" s="19">
        <f>SUMIF('Senior F'!$A$5:$A$34,$A10,'Senior F'!$I$5:$I$34)</f>
        <v>0</v>
      </c>
      <c r="AC10" s="233">
        <f>SUMIF('Senior F'!$A$39:$A$68,$A10,'Senior F'!$I$39:$I$68)</f>
        <v>0</v>
      </c>
      <c r="AD10" s="233">
        <f>SUMIF('Senior F'!$A$73:$A$102,$A10,'Senior F'!$I$73:$I$102)</f>
        <v>0</v>
      </c>
      <c r="AE10" s="275">
        <f>SUMIF('Senior F'!$A$107:$A$136,$A10,'Senior F'!$I$107:$I$136)</f>
        <v>0</v>
      </c>
      <c r="AF10" s="233">
        <f>SUMIF('Senior F'!$A$141:$A$170,$A10,'Senior F'!$I$141:$I$170)</f>
        <v>0</v>
      </c>
      <c r="AG10" s="233">
        <f>SUMIF('Senior F'!$A$175:$A$204,$A10,'Senior F'!$I$175:$I$204)</f>
        <v>0</v>
      </c>
      <c r="AH10" s="233"/>
      <c r="AI10" s="275">
        <f>SUMIF('Senior F'!$A$244:$A$275,$A10,'Senior F'!$I$244:$I$275)</f>
        <v>0</v>
      </c>
      <c r="AJ10" s="275">
        <f>SUMIF('Senior F'!$A$280:$A$311,$A10,'Senior F'!$I$280:$I$311)</f>
        <v>0</v>
      </c>
      <c r="AK10" s="41">
        <f>SUMIF('Senior F'!$A$316:$A$347,$A10,'Senior F'!$I$316:$I$347)</f>
        <v>0</v>
      </c>
      <c r="AL10" s="19">
        <f>SUMIF('Senior H'!$A$5:$A$34,$A10,'Senior H'!$I$5:$I$34)</f>
        <v>0</v>
      </c>
      <c r="AM10" s="233">
        <f>SUMIF('Senior H'!$A$39:$A$68,$A10,'Senior H'!$I$39:$I$68)</f>
        <v>14</v>
      </c>
      <c r="AN10" s="233">
        <f>SUMIF('Senior H'!$A$73:$A$102,$A10,'Senior H'!$I$73:$I$102)</f>
        <v>13</v>
      </c>
      <c r="AO10" s="275">
        <f>SUMIF('Senior H'!$A$107:$A$136,$A10,'Senior H'!$I$107:$I$136)</f>
        <v>7</v>
      </c>
      <c r="AP10" s="233">
        <f>SUMIF('Senior H'!$A$141:$A$170,$A10,'Senior H'!$I$141:$I$170)</f>
        <v>7</v>
      </c>
      <c r="AQ10" s="233">
        <f>SUMIF('Senior H'!$A$175:$A$204,$A10,'Senior H'!$I$175:$I$204)</f>
        <v>14</v>
      </c>
      <c r="AR10" s="233"/>
      <c r="AS10" s="275">
        <f>SUMIF('Senior H'!$A$243:$A$275,$A10,'Senior H'!$I$243:$I$275)</f>
        <v>0</v>
      </c>
      <c r="AT10" s="275">
        <f>SUMIF('Senior H'!$A$279:$A$311,$A10,'Senior H'!$I$279:$I$311)</f>
        <v>0</v>
      </c>
      <c r="AU10" s="41">
        <f>SUMIF('Senior H'!$A$315:$A$347,$A10,'Senior H'!$I$315:$I$347)</f>
        <v>0</v>
      </c>
    </row>
    <row r="11" spans="1:47" x14ac:dyDescent="0.25">
      <c r="A11" s="231" t="s">
        <v>131</v>
      </c>
      <c r="B11" s="19">
        <f>SUMIF('11 ans et -'!$A$5:$A$34,$A11,'11 ans et -'!$I$5:$I$34)</f>
        <v>0</v>
      </c>
      <c r="C11" s="11">
        <f>SUMIF('11 ans et -'!$A$39:$A$68,$A11,'11 ans et -'!$I$39:$I$68)</f>
        <v>39</v>
      </c>
      <c r="D11" s="11">
        <f>SUMIF('11 ans et -'!$A$73:$A$102,$A11,'11 ans et -'!$I$73:$I$102)</f>
        <v>23</v>
      </c>
      <c r="E11" s="11">
        <f>SUMIF('11 ans et -'!$A$107:$A$136,$A11,'11 ans et -'!$I$107:$I$136)</f>
        <v>46</v>
      </c>
      <c r="F11" s="41">
        <f>SUMIF('11 ans et -'!$A$141:$A$170,$A11,'11 ans et -'!$I$141:$I$170)</f>
        <v>41</v>
      </c>
      <c r="G11" s="19">
        <f>SUMIF('12 - 13 ans'!$A$5:$A$34,$A11,'12 - 13 ans'!$I$5:$I$34)</f>
        <v>0</v>
      </c>
      <c r="H11" s="11">
        <f>SUMIF('12 - 13 ans'!$A$39:$A$68,$A11,'12 - 13 ans'!$I$39:$I$68)</f>
        <v>39</v>
      </c>
      <c r="I11" s="11">
        <f>SUMIF('12 - 13 ans'!$A$73:$A$102,$A11,'12 - 13 ans'!$I$73:$I$102)</f>
        <v>32</v>
      </c>
      <c r="J11" s="275">
        <f>SUMIF('12 - 13 ans'!$A$107:$A$136,$A11,'12 - 13 ans'!$I$107:$I$136)</f>
        <v>35</v>
      </c>
      <c r="K11" s="11">
        <f>SUMIF('12 - 13 ans'!$A$141:$A$170,$A11,'12 - 13 ans'!$I$141:$I$170)</f>
        <v>31</v>
      </c>
      <c r="L11" s="11">
        <f>SUMIF('12 - 13 ans'!$A$175:$A$204,$A11,'12 - 13 ans'!$I$175:$I$204)</f>
        <v>31</v>
      </c>
      <c r="M11" s="41"/>
      <c r="N11" s="19">
        <f>SUMIF('14 - 15 ans F'!$A$5:$A$34,$A11,'14 - 15 ans F'!$I$5:$I$34)</f>
        <v>0</v>
      </c>
      <c r="O11" s="11">
        <f>SUMIF('14 - 15 ans F'!$A$39:$A$68,$A11,'14 - 15 ans F'!$I$39:$I$68)</f>
        <v>16</v>
      </c>
      <c r="P11" s="11">
        <f>SUMIF('14 - 15 ans F'!$A$73:$A$102,$A11,'14 - 15 ans F'!$I$73:$I$102)</f>
        <v>18</v>
      </c>
      <c r="Q11" s="275">
        <f>SUMIF('14 - 15 ans F'!$A$107:$A$136,$A11,'14 - 15 ans F'!$I$107:$I$136)</f>
        <v>14</v>
      </c>
      <c r="R11" s="11">
        <f>SUMIF('14 - 15 ans F'!$A$141:$A$170,$A11,'14 - 15 ans F'!$I$141:$I$170)</f>
        <v>16</v>
      </c>
      <c r="S11" s="11">
        <f>SUMIF('14 - 15 ans F'!$A$175:$A$204,$A11,'14 - 15 ans F'!$I$175:$I$204)</f>
        <v>18</v>
      </c>
      <c r="T11" s="41"/>
      <c r="U11" s="19">
        <f>SUMIF('14 - 15 ans H'!$A$5:$A$34,$A11,'14 - 15 ans H'!$I$5:$I$34)</f>
        <v>0</v>
      </c>
      <c r="V11" s="11">
        <f>SUMIF('14 - 15 ans H'!$A$39:$A$68,$A11,'14 - 15 ans H'!$I$39:$I$68)</f>
        <v>16</v>
      </c>
      <c r="W11" s="11">
        <f>SUMIF('14 - 15 ans H'!$A$73:$A$102,$A11,'14 - 15 ans H'!$I$73:$I$102)</f>
        <v>32</v>
      </c>
      <c r="X11" s="275">
        <f>SUMIF('14 - 15 ans H'!$A$107:$A$136,$A11,'14 - 15 ans H'!$I$107:$I$136)</f>
        <v>34</v>
      </c>
      <c r="Y11" s="11">
        <f>SUMIF('14 - 15 ans H'!$A$141:$A$170,$A11,'14 - 15 ans H'!$I$141:$I$170)</f>
        <v>34</v>
      </c>
      <c r="Z11" s="11">
        <f>SUMIF('14 - 15 ans H'!$A$175:$A$204,$A11,'14 - 15 ans H'!$I$175:$I$204)</f>
        <v>32</v>
      </c>
      <c r="AA11" s="41"/>
      <c r="AB11" s="19">
        <f>SUMIF('Senior F'!$A$5:$A$34,$A11,'Senior F'!$I$5:$I$34)</f>
        <v>14</v>
      </c>
      <c r="AC11" s="233">
        <f>SUMIF('Senior F'!$A$39:$A$68,$A11,'Senior F'!$I$39:$I$68)</f>
        <v>3</v>
      </c>
      <c r="AD11" s="233">
        <f>SUMIF('Senior F'!$A$73:$A$102,$A11,'Senior F'!$I$73:$I$102)</f>
        <v>0</v>
      </c>
      <c r="AE11" s="275">
        <f>SUMIF('Senior F'!$A$107:$A$136,$A11,'Senior F'!$I$107:$I$136)</f>
        <v>0</v>
      </c>
      <c r="AF11" s="233">
        <f>SUMIF('Senior F'!$A$141:$A$170,$A11,'Senior F'!$I$141:$I$170)</f>
        <v>5</v>
      </c>
      <c r="AG11" s="233">
        <f>SUMIF('Senior F'!$A$175:$A$204,$A11,'Senior F'!$I$175:$I$204)</f>
        <v>0</v>
      </c>
      <c r="AH11" s="233"/>
      <c r="AI11" s="275">
        <f>SUMIF('Senior F'!$A$244:$A$275,$A11,'Senior F'!$I$244:$I$275)</f>
        <v>0</v>
      </c>
      <c r="AJ11" s="275">
        <f>SUMIF('Senior F'!$A$280:$A$311,$A11,'Senior F'!$I$280:$I$311)</f>
        <v>0</v>
      </c>
      <c r="AK11" s="41">
        <f>SUMIF('Senior F'!$A$316:$A$347,$A11,'Senior F'!$I$316:$I$347)</f>
        <v>0</v>
      </c>
      <c r="AL11" s="19">
        <f>SUMIF('Senior H'!$A$5:$A$34,$A11,'Senior H'!$I$5:$I$34)</f>
        <v>31</v>
      </c>
      <c r="AM11" s="233">
        <f>SUMIF('Senior H'!$A$39:$A$68,$A11,'Senior H'!$I$39:$I$68)</f>
        <v>16</v>
      </c>
      <c r="AN11" s="233">
        <f>SUMIF('Senior H'!$A$73:$A$102,$A11,'Senior H'!$I$73:$I$102)</f>
        <v>18</v>
      </c>
      <c r="AO11" s="275">
        <f>SUMIF('Senior H'!$A$107:$A$136,$A11,'Senior H'!$I$107:$I$136)</f>
        <v>20</v>
      </c>
      <c r="AP11" s="233">
        <f>SUMIF('Senior H'!$A$141:$A$170,$A11,'Senior H'!$I$141:$I$170)</f>
        <v>20</v>
      </c>
      <c r="AQ11" s="233">
        <f>SUMIF('Senior H'!$A$175:$A$204,$A11,'Senior H'!$I$175:$I$204)</f>
        <v>26</v>
      </c>
      <c r="AR11" s="233"/>
      <c r="AS11" s="275">
        <f>SUMIF('Senior H'!$A$243:$A$275,$A11,'Senior H'!$I$243:$I$275)</f>
        <v>18</v>
      </c>
      <c r="AT11" s="275">
        <f>SUMIF('Senior H'!$A$279:$A$311,$A11,'Senior H'!$I$279:$I$311)</f>
        <v>18</v>
      </c>
      <c r="AU11" s="41">
        <f>SUMIF('Senior H'!$A$315:$A$347,$A11,'Senior H'!$I$315:$I$347)</f>
        <v>18</v>
      </c>
    </row>
    <row r="12" spans="1:47" x14ac:dyDescent="0.25">
      <c r="A12" s="231" t="s">
        <v>132</v>
      </c>
      <c r="B12" s="19">
        <f>SUMIF('11 ans et -'!$A$5:$A$34,$A12,'11 ans et -'!$I$5:$I$34)</f>
        <v>0</v>
      </c>
      <c r="C12" s="11">
        <f>SUMIF('11 ans et -'!$A$39:$A$68,$A12,'11 ans et -'!$I$39:$I$68)</f>
        <v>0</v>
      </c>
      <c r="D12" s="11">
        <f>SUMIF('11 ans et -'!$A$73:$A$102,$A12,'11 ans et -'!$I$73:$I$102)</f>
        <v>0</v>
      </c>
      <c r="E12" s="11">
        <f>SUMIF('11 ans et -'!$A$107:$A$136,$A12,'11 ans et -'!$I$107:$I$136)</f>
        <v>0</v>
      </c>
      <c r="F12" s="41">
        <f>SUMIF('11 ans et -'!$A$141:$A$170,$A12,'11 ans et -'!$I$141:$I$170)</f>
        <v>0</v>
      </c>
      <c r="G12" s="19">
        <f>SUMIF('12 - 13 ans'!$A$5:$A$34,$A12,'12 - 13 ans'!$I$5:$I$34)</f>
        <v>0</v>
      </c>
      <c r="H12" s="11">
        <f>SUMIF('12 - 13 ans'!$A$39:$A$68,$A12,'12 - 13 ans'!$I$39:$I$68)</f>
        <v>13</v>
      </c>
      <c r="I12" s="11">
        <f>SUMIF('12 - 13 ans'!$A$73:$A$102,$A12,'12 - 13 ans'!$I$73:$I$102)</f>
        <v>18</v>
      </c>
      <c r="J12" s="275">
        <f>SUMIF('12 - 13 ans'!$A$107:$A$136,$A12,'12 - 13 ans'!$I$107:$I$136)</f>
        <v>18</v>
      </c>
      <c r="K12" s="11">
        <f>SUMIF('12 - 13 ans'!$A$141:$A$170,$A12,'12 - 13 ans'!$I$141:$I$170)</f>
        <v>18</v>
      </c>
      <c r="L12" s="11">
        <f>SUMIF('12 - 13 ans'!$A$175:$A$204,$A12,'12 - 13 ans'!$I$175:$I$204)</f>
        <v>0</v>
      </c>
      <c r="M12" s="41"/>
      <c r="N12" s="19">
        <f>SUMIF('14 - 15 ans F'!$A$5:$A$34,$A12,'14 - 15 ans F'!$I$5:$I$34)</f>
        <v>0</v>
      </c>
      <c r="O12" s="11">
        <f>SUMIF('14 - 15 ans F'!$A$39:$A$68,$A12,'14 - 15 ans F'!$I$39:$I$68)</f>
        <v>11</v>
      </c>
      <c r="P12" s="11">
        <f>SUMIF('14 - 15 ans F'!$A$73:$A$102,$A12,'14 - 15 ans F'!$I$73:$I$102)</f>
        <v>13</v>
      </c>
      <c r="Q12" s="275">
        <f>SUMIF('14 - 15 ans F'!$A$107:$A$136,$A12,'14 - 15 ans F'!$I$107:$I$136)</f>
        <v>13</v>
      </c>
      <c r="R12" s="11">
        <f>SUMIF('14 - 15 ans F'!$A$141:$A$170,$A12,'14 - 15 ans F'!$I$141:$I$170)</f>
        <v>11</v>
      </c>
      <c r="S12" s="11">
        <f>SUMIF('14 - 15 ans F'!$A$175:$A$204,$A12,'14 - 15 ans F'!$I$175:$I$204)</f>
        <v>12</v>
      </c>
      <c r="T12" s="41"/>
      <c r="U12" s="19">
        <f>SUMIF('14 - 15 ans H'!$A$5:$A$34,$A12,'14 - 15 ans H'!$I$5:$I$34)</f>
        <v>0</v>
      </c>
      <c r="V12" s="11">
        <f>SUMIF('14 - 15 ans H'!$A$39:$A$68,$A12,'14 - 15 ans H'!$I$39:$I$68)</f>
        <v>14</v>
      </c>
      <c r="W12" s="11">
        <f>SUMIF('14 - 15 ans H'!$A$73:$A$102,$A12,'14 - 15 ans H'!$I$73:$I$102)</f>
        <v>12</v>
      </c>
      <c r="X12" s="275">
        <f>SUMIF('14 - 15 ans H'!$A$107:$A$136,$A12,'14 - 15 ans H'!$I$107:$I$136)</f>
        <v>13</v>
      </c>
      <c r="Y12" s="11">
        <f>SUMIF('14 - 15 ans H'!$A$141:$A$170,$A12,'14 - 15 ans H'!$I$141:$I$170)</f>
        <v>12</v>
      </c>
      <c r="Z12" s="11">
        <f>SUMIF('14 - 15 ans H'!$A$175:$A$204,$A12,'14 - 15 ans H'!$I$175:$I$204)</f>
        <v>12</v>
      </c>
      <c r="AA12" s="41"/>
      <c r="AB12" s="19">
        <f>SUMIF('Senior F'!$A$5:$A$34,$A12,'Senior F'!$I$5:$I$34)</f>
        <v>0</v>
      </c>
      <c r="AC12" s="233">
        <f>SUMIF('Senior F'!$A$39:$A$68,$A12,'Senior F'!$I$39:$I$68)</f>
        <v>0</v>
      </c>
      <c r="AD12" s="233">
        <f>SUMIF('Senior F'!$A$73:$A$102,$A12,'Senior F'!$I$73:$I$102)</f>
        <v>0</v>
      </c>
      <c r="AE12" s="275">
        <f>SUMIF('Senior F'!$A$107:$A$136,$A12,'Senior F'!$I$107:$I$136)</f>
        <v>0</v>
      </c>
      <c r="AF12" s="233">
        <f>SUMIF('Senior F'!$A$141:$A$170,$A12,'Senior F'!$I$141:$I$170)</f>
        <v>0</v>
      </c>
      <c r="AG12" s="233">
        <f>SUMIF('Senior F'!$A$175:$A$204,$A12,'Senior F'!$I$175:$I$204)</f>
        <v>0</v>
      </c>
      <c r="AH12" s="233"/>
      <c r="AI12" s="275">
        <f>SUMIF('Senior F'!$A$244:$A$275,$A12,'Senior F'!$I$244:$I$275)</f>
        <v>0</v>
      </c>
      <c r="AJ12" s="275">
        <f>SUMIF('Senior F'!$A$280:$A$311,$A12,'Senior F'!$I$280:$I$311)</f>
        <v>0</v>
      </c>
      <c r="AK12" s="41">
        <f>SUMIF('Senior F'!$A$316:$A$347,$A12,'Senior F'!$I$316:$I$347)</f>
        <v>0</v>
      </c>
      <c r="AL12" s="19">
        <f>SUMIF('Senior H'!$A$5:$A$34,$A12,'Senior H'!$I$5:$I$34)</f>
        <v>0</v>
      </c>
      <c r="AM12" s="233">
        <f>SUMIF('Senior H'!$A$39:$A$68,$A12,'Senior H'!$I$39:$I$68)</f>
        <v>0</v>
      </c>
      <c r="AN12" s="233">
        <f>SUMIF('Senior H'!$A$73:$A$102,$A12,'Senior H'!$I$73:$I$102)</f>
        <v>0</v>
      </c>
      <c r="AO12" s="275">
        <f>SUMIF('Senior H'!$A$107:$A$136,$A12,'Senior H'!$I$107:$I$136)</f>
        <v>0</v>
      </c>
      <c r="AP12" s="233">
        <f>SUMIF('Senior H'!$A$141:$A$170,$A12,'Senior H'!$I$141:$I$170)</f>
        <v>0</v>
      </c>
      <c r="AQ12" s="233">
        <f>SUMIF('Senior H'!$A$175:$A$204,$A12,'Senior H'!$I$175:$I$204)</f>
        <v>0</v>
      </c>
      <c r="AR12" s="233"/>
      <c r="AS12" s="275">
        <f>SUMIF('Senior H'!$A$243:$A$275,$A12,'Senior H'!$I$243:$I$275)</f>
        <v>0</v>
      </c>
      <c r="AT12" s="275">
        <f>SUMIF('Senior H'!$A$279:$A$311,$A12,'Senior H'!$I$279:$I$311)</f>
        <v>0</v>
      </c>
      <c r="AU12" s="41">
        <f>SUMIF('Senior H'!$A$315:$A$347,$A12,'Senior H'!$I$315:$I$347)</f>
        <v>0</v>
      </c>
    </row>
    <row r="13" spans="1:47" x14ac:dyDescent="0.25">
      <c r="A13" s="231" t="s">
        <v>155</v>
      </c>
      <c r="B13" s="19">
        <f>SUMIF('11 ans et -'!$A$5:$A$34,$A13,'11 ans et -'!$I$5:$I$34)</f>
        <v>0</v>
      </c>
      <c r="C13" s="11">
        <f>SUMIF('11 ans et -'!$A$39:$A$68,$A13,'11 ans et -'!$I$39:$I$68)</f>
        <v>0</v>
      </c>
      <c r="D13" s="11">
        <f>SUMIF('11 ans et -'!$A$73:$A$102,$A13,'11 ans et -'!$I$73:$I$102)</f>
        <v>0</v>
      </c>
      <c r="E13" s="11">
        <f>SUMIF('11 ans et -'!$A$107:$A$136,$A13,'11 ans et -'!$I$107:$I$136)</f>
        <v>0</v>
      </c>
      <c r="F13" s="41">
        <f>SUMIF('11 ans et -'!$A$141:$A$170,$A13,'11 ans et -'!$I$141:$I$170)</f>
        <v>0</v>
      </c>
      <c r="G13" s="19">
        <f>SUMIF('12 - 13 ans'!$A$5:$A$34,$A13,'12 - 13 ans'!$I$5:$I$34)</f>
        <v>0</v>
      </c>
      <c r="H13" s="11">
        <f>SUMIF('12 - 13 ans'!$A$39:$A$68,$A13,'12 - 13 ans'!$I$39:$I$68)</f>
        <v>0</v>
      </c>
      <c r="I13" s="11">
        <f>SUMIF('12 - 13 ans'!$A$73:$A$102,$A13,'12 - 13 ans'!$I$73:$I$102)</f>
        <v>0</v>
      </c>
      <c r="J13" s="275">
        <f>SUMIF('12 - 13 ans'!$A$107:$A$136,$A13,'12 - 13 ans'!$I$107:$I$136)</f>
        <v>0</v>
      </c>
      <c r="K13" s="11">
        <f>SUMIF('12 - 13 ans'!$A$141:$A$170,$A13,'12 - 13 ans'!$I$141:$I$170)</f>
        <v>0</v>
      </c>
      <c r="L13" s="11">
        <f>SUMIF('12 - 13 ans'!$A$175:$A$204,$A13,'12 - 13 ans'!$I$175:$I$204)</f>
        <v>0</v>
      </c>
      <c r="M13" s="41"/>
      <c r="N13" s="19">
        <f>SUMIF('14 - 15 ans F'!$A$5:$A$34,$A13,'14 - 15 ans F'!$I$5:$I$34)</f>
        <v>0</v>
      </c>
      <c r="O13" s="11">
        <f>SUMIF('14 - 15 ans F'!$A$39:$A$68,$A13,'14 - 15 ans F'!$I$39:$I$68)</f>
        <v>0</v>
      </c>
      <c r="P13" s="11">
        <f>SUMIF('14 - 15 ans F'!$A$73:$A$102,$A13,'14 - 15 ans F'!$I$73:$I$102)</f>
        <v>0</v>
      </c>
      <c r="Q13" s="275">
        <f>SUMIF('14 - 15 ans F'!$A$107:$A$136,$A13,'14 - 15 ans F'!$I$107:$I$136)</f>
        <v>0</v>
      </c>
      <c r="R13" s="11">
        <f>SUMIF('14 - 15 ans F'!$A$141:$A$170,$A13,'14 - 15 ans F'!$I$141:$I$170)</f>
        <v>0</v>
      </c>
      <c r="S13" s="11">
        <f>SUMIF('14 - 15 ans F'!$A$175:$A$204,$A13,'14 - 15 ans F'!$I$175:$I$204)</f>
        <v>0</v>
      </c>
      <c r="T13" s="41"/>
      <c r="U13" s="19">
        <f>SUMIF('14 - 15 ans H'!$A$5:$A$34,$A13,'14 - 15 ans H'!$I$5:$I$34)</f>
        <v>0</v>
      </c>
      <c r="V13" s="11">
        <f>SUMIF('14 - 15 ans H'!$A$39:$A$68,$A13,'14 - 15 ans H'!$I$39:$I$68)</f>
        <v>0</v>
      </c>
      <c r="W13" s="11">
        <f>SUMIF('14 - 15 ans H'!$A$73:$A$102,$A13,'14 - 15 ans H'!$I$73:$I$102)</f>
        <v>0</v>
      </c>
      <c r="X13" s="275">
        <f>SUMIF('14 - 15 ans H'!$A$107:$A$136,$A13,'14 - 15 ans H'!$I$107:$I$136)</f>
        <v>0</v>
      </c>
      <c r="Y13" s="11">
        <f>SUMIF('14 - 15 ans H'!$A$141:$A$170,$A13,'14 - 15 ans H'!$I$141:$I$170)</f>
        <v>0</v>
      </c>
      <c r="Z13" s="11">
        <f>SUMIF('14 - 15 ans H'!$A$175:$A$204,$A13,'14 - 15 ans H'!$I$175:$I$204)</f>
        <v>0</v>
      </c>
      <c r="AA13" s="41"/>
      <c r="AB13" s="19">
        <f>SUMIF('Senior F'!$A$5:$A$34,$A13,'Senior F'!$I$5:$I$34)</f>
        <v>0</v>
      </c>
      <c r="AC13" s="233">
        <f>SUMIF('Senior F'!$A$39:$A$68,$A13,'Senior F'!$I$39:$I$68)</f>
        <v>0</v>
      </c>
      <c r="AD13" s="233">
        <f>SUMIF('Senior F'!$A$73:$A$102,$A13,'Senior F'!$I$73:$I$102)</f>
        <v>0</v>
      </c>
      <c r="AE13" s="275">
        <f>SUMIF('Senior F'!$A$107:$A$136,$A13,'Senior F'!$I$107:$I$136)</f>
        <v>0</v>
      </c>
      <c r="AF13" s="233">
        <f>SUMIF('Senior F'!$A$141:$A$170,$A13,'Senior F'!$I$141:$I$170)</f>
        <v>0</v>
      </c>
      <c r="AG13" s="233">
        <f>SUMIF('Senior F'!$A$175:$A$204,$A13,'Senior F'!$I$175:$I$204)</f>
        <v>0</v>
      </c>
      <c r="AH13" s="233"/>
      <c r="AI13" s="275">
        <f>SUMIF('Senior F'!$A$244:$A$275,$A13,'Senior F'!$I$244:$I$275)</f>
        <v>0</v>
      </c>
      <c r="AJ13" s="275">
        <f>SUMIF('Senior F'!$A$280:$A$311,$A13,'Senior F'!$I$280:$I$311)</f>
        <v>0</v>
      </c>
      <c r="AK13" s="41">
        <f>SUMIF('Senior F'!$A$316:$A$347,$A13,'Senior F'!$I$316:$I$347)</f>
        <v>0</v>
      </c>
      <c r="AL13" s="19">
        <f>SUMIF('Senior H'!$A$5:$A$34,$A13,'Senior H'!$I$5:$I$34)</f>
        <v>0</v>
      </c>
      <c r="AM13" s="233">
        <f>SUMIF('Senior H'!$A$39:$A$68,$A13,'Senior H'!$I$39:$I$68)</f>
        <v>0</v>
      </c>
      <c r="AN13" s="233">
        <f>SUMIF('Senior H'!$A$73:$A$102,$A13,'Senior H'!$I$73:$I$102)</f>
        <v>0</v>
      </c>
      <c r="AO13" s="275">
        <f>SUMIF('Senior H'!$A$107:$A$136,$A13,'Senior H'!$I$107:$I$136)</f>
        <v>0</v>
      </c>
      <c r="AP13" s="233">
        <f>SUMIF('Senior H'!$A$141:$A$170,$A13,'Senior H'!$I$141:$I$170)</f>
        <v>0</v>
      </c>
      <c r="AQ13" s="233">
        <f>SUMIF('Senior H'!$A$175:$A$204,$A13,'Senior H'!$I$175:$I$204)</f>
        <v>0</v>
      </c>
      <c r="AR13" s="233"/>
      <c r="AS13" s="275">
        <f>SUMIF('Senior H'!$A$243:$A$275,$A13,'Senior H'!$I$243:$I$275)</f>
        <v>0</v>
      </c>
      <c r="AT13" s="275">
        <f>SUMIF('Senior H'!$A$279:$A$311,$A13,'Senior H'!$I$279:$I$311)</f>
        <v>0</v>
      </c>
      <c r="AU13" s="41">
        <f>SUMIF('Senior H'!$A$315:$A$347,$A13,'Senior H'!$I$315:$I$347)</f>
        <v>0</v>
      </c>
    </row>
    <row r="14" spans="1:47" x14ac:dyDescent="0.25">
      <c r="A14" s="231" t="s">
        <v>133</v>
      </c>
      <c r="B14" s="19">
        <f>SUMIF('11 ans et -'!$A$5:$A$34,$A14,'11 ans et -'!$I$5:$I$34)</f>
        <v>0</v>
      </c>
      <c r="C14" s="11">
        <f>SUMIF('11 ans et -'!$A$39:$A$68,$A14,'11 ans et -'!$I$39:$I$68)</f>
        <v>21</v>
      </c>
      <c r="D14" s="11">
        <f>SUMIF('11 ans et -'!$A$73:$A$102,$A14,'11 ans et -'!$I$73:$I$102)</f>
        <v>26</v>
      </c>
      <c r="E14" s="11">
        <f>SUMIF('11 ans et -'!$A$107:$A$136,$A14,'11 ans et -'!$I$107:$I$136)</f>
        <v>17</v>
      </c>
      <c r="F14" s="41">
        <f>SUMIF('11 ans et -'!$A$141:$A$170,$A14,'11 ans et -'!$I$141:$I$170)</f>
        <v>22</v>
      </c>
      <c r="G14" s="19">
        <f>SUMIF('12 - 13 ans'!$A$5:$A$34,$A14,'12 - 13 ans'!$I$5:$I$34)</f>
        <v>0</v>
      </c>
      <c r="H14" s="11">
        <f>SUMIF('12 - 13 ans'!$A$39:$A$68,$A14,'12 - 13 ans'!$I$39:$I$68)</f>
        <v>16</v>
      </c>
      <c r="I14" s="11">
        <f>SUMIF('12 - 13 ans'!$A$73:$A$102,$A14,'12 - 13 ans'!$I$73:$I$102)</f>
        <v>13</v>
      </c>
      <c r="J14" s="275">
        <f>SUMIF('12 - 13 ans'!$A$107:$A$136,$A14,'12 - 13 ans'!$I$107:$I$136)</f>
        <v>16</v>
      </c>
      <c r="K14" s="11">
        <f>SUMIF('12 - 13 ans'!$A$141:$A$170,$A14,'12 - 13 ans'!$I$141:$I$170)</f>
        <v>14</v>
      </c>
      <c r="L14" s="11">
        <f>SUMIF('12 - 13 ans'!$A$175:$A$204,$A14,'12 - 13 ans'!$I$175:$I$204)</f>
        <v>16</v>
      </c>
      <c r="M14" s="41"/>
      <c r="N14" s="19">
        <f>SUMIF('14 - 15 ans F'!$A$5:$A$34,$A14,'14 - 15 ans F'!$I$5:$I$34)</f>
        <v>0</v>
      </c>
      <c r="O14" s="11">
        <f>SUMIF('14 - 15 ans F'!$A$39:$A$68,$A14,'14 - 15 ans F'!$I$39:$I$68)</f>
        <v>13</v>
      </c>
      <c r="P14" s="11">
        <f>SUMIF('14 - 15 ans F'!$A$73:$A$102,$A14,'14 - 15 ans F'!$I$73:$I$102)</f>
        <v>11</v>
      </c>
      <c r="Q14" s="275">
        <f>SUMIF('14 - 15 ans F'!$A$107:$A$136,$A14,'14 - 15 ans F'!$I$107:$I$136)</f>
        <v>11</v>
      </c>
      <c r="R14" s="11">
        <f>SUMIF('14 - 15 ans F'!$A$141:$A$170,$A14,'14 - 15 ans F'!$I$141:$I$170)</f>
        <v>0</v>
      </c>
      <c r="S14" s="11">
        <f>SUMIF('14 - 15 ans F'!$A$175:$A$204,$A14,'14 - 15 ans F'!$I$175:$I$204)</f>
        <v>0</v>
      </c>
      <c r="T14" s="41"/>
      <c r="U14" s="19">
        <f>SUMIF('14 - 15 ans H'!$A$5:$A$34,$A14,'14 - 15 ans H'!$I$5:$I$34)</f>
        <v>0</v>
      </c>
      <c r="V14" s="11">
        <f>SUMIF('14 - 15 ans H'!$A$39:$A$68,$A14,'14 - 15 ans H'!$I$39:$I$68)</f>
        <v>0</v>
      </c>
      <c r="W14" s="11">
        <f>SUMIF('14 - 15 ans H'!$A$73:$A$102,$A14,'14 - 15 ans H'!$I$73:$I$102)</f>
        <v>0</v>
      </c>
      <c r="X14" s="275">
        <f>SUMIF('14 - 15 ans H'!$A$107:$A$136,$A14,'14 - 15 ans H'!$I$107:$I$136)</f>
        <v>0</v>
      </c>
      <c r="Y14" s="11">
        <f>SUMIF('14 - 15 ans H'!$A$141:$A$170,$A14,'14 - 15 ans H'!$I$141:$I$170)</f>
        <v>0</v>
      </c>
      <c r="Z14" s="11">
        <f>SUMIF('14 - 15 ans H'!$A$175:$A$204,$A14,'14 - 15 ans H'!$I$175:$I$204)</f>
        <v>0</v>
      </c>
      <c r="AA14" s="41"/>
      <c r="AB14" s="19">
        <f>SUMIF('Senior F'!$A$5:$A$34,$A14,'Senior F'!$I$5:$I$34)</f>
        <v>33</v>
      </c>
      <c r="AC14" s="233">
        <f>SUMIF('Senior F'!$A$39:$A$68,$A14,'Senior F'!$I$39:$I$68)</f>
        <v>62</v>
      </c>
      <c r="AD14" s="233">
        <f>SUMIF('Senior F'!$A$73:$A$102,$A14,'Senior F'!$I$73:$I$102)</f>
        <v>49</v>
      </c>
      <c r="AE14" s="275">
        <f>SUMIF('Senior F'!$A$107:$A$136,$A14,'Senior F'!$I$107:$I$136)</f>
        <v>57</v>
      </c>
      <c r="AF14" s="233">
        <f>SUMIF('Senior F'!$A$141:$A$170,$A14,'Senior F'!$I$141:$I$170)</f>
        <v>53</v>
      </c>
      <c r="AG14" s="233">
        <f>SUMIF('Senior F'!$A$175:$A$204,$A14,'Senior F'!$I$175:$I$204)</f>
        <v>54</v>
      </c>
      <c r="AH14" s="233"/>
      <c r="AI14" s="275">
        <f>SUMIF('Senior F'!$A$244:$A$275,$A14,'Senior F'!$I$244:$I$275)</f>
        <v>20</v>
      </c>
      <c r="AJ14" s="275">
        <f>SUMIF('Senior F'!$A$280:$A$311,$A14,'Senior F'!$I$280:$I$311)</f>
        <v>20</v>
      </c>
      <c r="AK14" s="41">
        <f>SUMIF('Senior F'!$A$316:$A$347,$A14,'Senior F'!$I$316:$I$347)</f>
        <v>20</v>
      </c>
      <c r="AL14" s="19">
        <f>SUMIF('Senior H'!$A$5:$A$34,$A14,'Senior H'!$I$5:$I$34)</f>
        <v>32</v>
      </c>
      <c r="AM14" s="233">
        <f>SUMIF('Senior H'!$A$39:$A$68,$A14,'Senior H'!$I$39:$I$68)</f>
        <v>55</v>
      </c>
      <c r="AN14" s="233">
        <f>SUMIF('Senior H'!$A$73:$A$102,$A14,'Senior H'!$I$73:$I$102)</f>
        <v>37</v>
      </c>
      <c r="AO14" s="275">
        <f>SUMIF('Senior H'!$A$107:$A$136,$A14,'Senior H'!$I$107:$I$136)</f>
        <v>56</v>
      </c>
      <c r="AP14" s="233">
        <f>SUMIF('Senior H'!$A$141:$A$170,$A14,'Senior H'!$I$141:$I$170)</f>
        <v>53</v>
      </c>
      <c r="AQ14" s="233">
        <f>SUMIF('Senior H'!$A$175:$A$204,$A14,'Senior H'!$I$175:$I$204)</f>
        <v>52</v>
      </c>
      <c r="AR14" s="233"/>
      <c r="AS14" s="275">
        <f>SUMIF('Senior H'!$A$243:$A$275,$A14,'Senior H'!$I$243:$I$275)</f>
        <v>20</v>
      </c>
      <c r="AT14" s="275">
        <f>SUMIF('Senior H'!$A$279:$A$311,$A14,'Senior H'!$I$279:$I$311)</f>
        <v>20</v>
      </c>
      <c r="AU14" s="41">
        <f>SUMIF('Senior H'!$A$315:$A$347,$A14,'Senior H'!$I$315:$I$347)</f>
        <v>20</v>
      </c>
    </row>
    <row r="15" spans="1:47" x14ac:dyDescent="0.25">
      <c r="A15" s="289" t="s">
        <v>154</v>
      </c>
      <c r="B15" s="19">
        <f>SUMIF('11 ans et -'!$A$5:$A$34,$A15,'11 ans et -'!$I$5:$I$34)</f>
        <v>0</v>
      </c>
      <c r="C15" s="275">
        <f>SUMIF('11 ans et -'!$A$39:$A$68,$A15,'11 ans et -'!$I$39:$I$68)</f>
        <v>0</v>
      </c>
      <c r="D15" s="275">
        <f>SUMIF('11 ans et -'!$A$73:$A$102,$A15,'11 ans et -'!$I$73:$I$102)</f>
        <v>0</v>
      </c>
      <c r="E15" s="275">
        <f>SUMIF('11 ans et -'!$A$107:$A$136,$A15,'11 ans et -'!$I$107:$I$136)</f>
        <v>0</v>
      </c>
      <c r="F15" s="41">
        <f>SUMIF('11 ans et -'!$A$141:$A$170,$A15,'11 ans et -'!$I$141:$I$170)</f>
        <v>0</v>
      </c>
      <c r="G15" s="19">
        <f>SUMIF('12 - 13 ans'!$A$5:$A$34,$A15,'12 - 13 ans'!$I$5:$I$34)</f>
        <v>0</v>
      </c>
      <c r="H15" s="275">
        <f>SUMIF('12 - 13 ans'!$A$39:$A$68,$A15,'12 - 13 ans'!$I$39:$I$68)</f>
        <v>0</v>
      </c>
      <c r="I15" s="275">
        <f>SUMIF('12 - 13 ans'!$A$73:$A$102,$A15,'12 - 13 ans'!$I$73:$I$102)</f>
        <v>0</v>
      </c>
      <c r="J15" s="275">
        <f>SUMIF('12 - 13 ans'!$A$107:$A$136,$A15,'12 - 13 ans'!$I$107:$I$136)</f>
        <v>0</v>
      </c>
      <c r="K15" s="275">
        <f>SUMIF('12 - 13 ans'!$A$141:$A$170,$A15,'12 - 13 ans'!$I$141:$I$170)</f>
        <v>0</v>
      </c>
      <c r="L15" s="275">
        <f>SUMIF('12 - 13 ans'!$A$175:$A$204,$A15,'12 - 13 ans'!$I$175:$I$204)</f>
        <v>0</v>
      </c>
      <c r="M15" s="41"/>
      <c r="N15" s="19">
        <f>SUMIF('14 - 15 ans F'!$A$5:$A$34,$A15,'14 - 15 ans F'!$I$5:$I$34)</f>
        <v>0</v>
      </c>
      <c r="O15" s="275">
        <f>SUMIF('14 - 15 ans F'!$A$39:$A$68,$A15,'14 - 15 ans F'!$I$39:$I$68)</f>
        <v>0</v>
      </c>
      <c r="P15" s="275">
        <f>SUMIF('14 - 15 ans F'!$A$73:$A$102,$A15,'14 - 15 ans F'!$I$73:$I$102)</f>
        <v>0</v>
      </c>
      <c r="Q15" s="275">
        <f>SUMIF('14 - 15 ans F'!$A$107:$A$136,$A15,'14 - 15 ans F'!$I$107:$I$136)</f>
        <v>0</v>
      </c>
      <c r="R15" s="275">
        <f>SUMIF('14 - 15 ans F'!$A$141:$A$170,$A15,'14 - 15 ans F'!$I$141:$I$170)</f>
        <v>0</v>
      </c>
      <c r="S15" s="275">
        <f>SUMIF('14 - 15 ans F'!$A$175:$A$204,$A15,'14 - 15 ans F'!$I$175:$I$204)</f>
        <v>0</v>
      </c>
      <c r="T15" s="41"/>
      <c r="U15" s="19">
        <f>SUMIF('14 - 15 ans H'!$A$5:$A$34,$A15,'14 - 15 ans H'!$I$5:$I$34)</f>
        <v>0</v>
      </c>
      <c r="V15" s="275">
        <f>SUMIF('14 - 15 ans H'!$A$39:$A$68,$A15,'14 - 15 ans H'!$I$39:$I$68)</f>
        <v>0</v>
      </c>
      <c r="W15" s="275">
        <f>SUMIF('14 - 15 ans H'!$A$73:$A$102,$A15,'14 - 15 ans H'!$I$73:$I$102)</f>
        <v>0</v>
      </c>
      <c r="X15" s="275">
        <f>SUMIF('14 - 15 ans H'!$A$107:$A$136,$A15,'14 - 15 ans H'!$I$107:$I$136)</f>
        <v>0</v>
      </c>
      <c r="Y15" s="275">
        <f>SUMIF('14 - 15 ans H'!$A$141:$A$170,$A15,'14 - 15 ans H'!$I$141:$I$170)</f>
        <v>0</v>
      </c>
      <c r="Z15" s="275">
        <f>SUMIF('14 - 15 ans H'!$A$175:$A$204,$A15,'14 - 15 ans H'!$I$175:$I$204)</f>
        <v>0</v>
      </c>
      <c r="AA15" s="41"/>
      <c r="AB15" s="19">
        <f>SUMIF('Senior F'!$A$5:$A$34,$A15,'Senior F'!$I$5:$I$34)</f>
        <v>0</v>
      </c>
      <c r="AC15" s="275">
        <f>SUMIF('Senior F'!$A$39:$A$68,$A15,'Senior F'!$I$39:$I$68)</f>
        <v>0</v>
      </c>
      <c r="AD15" s="275">
        <f>SUMIF('Senior F'!$A$73:$A$102,$A15,'Senior F'!$I$73:$I$102)</f>
        <v>0</v>
      </c>
      <c r="AE15" s="275">
        <f>SUMIF('Senior F'!$A$107:$A$136,$A15,'Senior F'!$I$107:$I$136)</f>
        <v>0</v>
      </c>
      <c r="AF15" s="275">
        <f>SUMIF('Senior F'!$A$141:$A$170,$A15,'Senior F'!$I$141:$I$170)</f>
        <v>0</v>
      </c>
      <c r="AG15" s="275">
        <f>SUMIF('Senior F'!$A$175:$A$204,$A15,'Senior F'!$I$175:$I$204)</f>
        <v>0</v>
      </c>
      <c r="AH15" s="275"/>
      <c r="AI15" s="275">
        <f>SUMIF('Senior F'!$A$244:$A$275,$A15,'Senior F'!$I$244:$I$275)</f>
        <v>0</v>
      </c>
      <c r="AJ15" s="275">
        <f>SUMIF('Senior F'!$A$280:$A$311,$A15,'Senior F'!$I$280:$I$311)</f>
        <v>0</v>
      </c>
      <c r="AK15" s="41">
        <f>SUMIF('Senior F'!$A$316:$A$347,$A15,'Senior F'!$I$316:$I$347)</f>
        <v>0</v>
      </c>
      <c r="AL15" s="19">
        <f>SUMIF('Senior H'!$A$5:$A$34,$A15,'Senior H'!$I$5:$I$34)</f>
        <v>0</v>
      </c>
      <c r="AM15" s="275">
        <f>SUMIF('Senior H'!$A$39:$A$68,$A15,'Senior H'!$I$39:$I$68)</f>
        <v>0</v>
      </c>
      <c r="AN15" s="275">
        <f>SUMIF('Senior H'!$A$73:$A$102,$A15,'Senior H'!$I$73:$I$102)</f>
        <v>0</v>
      </c>
      <c r="AO15" s="275">
        <f>SUMIF('Senior H'!$A$107:$A$136,$A15,'Senior H'!$I$107:$I$136)</f>
        <v>0</v>
      </c>
      <c r="AP15" s="275">
        <f>SUMIF('Senior H'!$A$141:$A$170,$A15,'Senior H'!$I$141:$I$170)</f>
        <v>0</v>
      </c>
      <c r="AQ15" s="275">
        <f>SUMIF('Senior H'!$A$175:$A$204,$A15,'Senior H'!$I$175:$I$204)</f>
        <v>0</v>
      </c>
      <c r="AR15" s="275"/>
      <c r="AS15" s="275">
        <f>SUMIF('Senior H'!$A$243:$A$275,$A15,'Senior H'!$I$243:$I$275)</f>
        <v>0</v>
      </c>
      <c r="AT15" s="275">
        <f>SUMIF('Senior H'!$A$279:$A$311,$A15,'Senior H'!$I$279:$I$311)</f>
        <v>0</v>
      </c>
      <c r="AU15" s="41">
        <f>SUMIF('Senior H'!$A$315:$A$347,$A15,'Senior H'!$I$315:$I$347)</f>
        <v>0</v>
      </c>
    </row>
    <row r="16" spans="1:47" x14ac:dyDescent="0.25">
      <c r="A16" s="289" t="s">
        <v>184</v>
      </c>
      <c r="B16" s="19">
        <f>SUMIF('11 ans et -'!$A$5:$A$34,$A16,'11 ans et -'!$I$5:$I$34)</f>
        <v>0</v>
      </c>
      <c r="C16" s="275">
        <f>SUMIF('11 ans et -'!$A$39:$A$68,$A16,'11 ans et -'!$I$39:$I$68)</f>
        <v>0</v>
      </c>
      <c r="D16" s="275">
        <f>SUMIF('11 ans et -'!$A$73:$A$102,$A16,'11 ans et -'!$I$73:$I$102)</f>
        <v>0</v>
      </c>
      <c r="E16" s="275">
        <f>SUMIF('11 ans et -'!$A$107:$A$136,$A16,'11 ans et -'!$I$107:$I$136)</f>
        <v>0</v>
      </c>
      <c r="F16" s="41">
        <f>SUMIF('11 ans et -'!$A$141:$A$170,$A16,'11 ans et -'!$I$141:$I$170)</f>
        <v>0</v>
      </c>
      <c r="G16" s="19">
        <f>SUMIF('12 - 13 ans'!$A$5:$A$34,$A16,'12 - 13 ans'!$I$5:$I$34)</f>
        <v>0</v>
      </c>
      <c r="H16" s="275">
        <f>SUMIF('12 - 13 ans'!$A$39:$A$68,$A16,'12 - 13 ans'!$I$39:$I$68)</f>
        <v>0</v>
      </c>
      <c r="I16" s="275">
        <f>SUMIF('12 - 13 ans'!$A$73:$A$102,$A16,'12 - 13 ans'!$I$73:$I$102)</f>
        <v>0</v>
      </c>
      <c r="J16" s="275">
        <f>SUMIF('12 - 13 ans'!$A$107:$A$136,$A16,'12 - 13 ans'!$I$107:$I$136)</f>
        <v>0</v>
      </c>
      <c r="K16" s="275">
        <f>SUMIF('12 - 13 ans'!$A$141:$A$170,$A16,'12 - 13 ans'!$I$141:$I$170)</f>
        <v>0</v>
      </c>
      <c r="L16" s="275">
        <f>SUMIF('12 - 13 ans'!$A$175:$A$204,$A16,'12 - 13 ans'!$I$175:$I$204)</f>
        <v>0</v>
      </c>
      <c r="M16" s="41"/>
      <c r="N16" s="19">
        <f>SUMIF('14 - 15 ans F'!$A$5:$A$34,$A16,'14 - 15 ans F'!$I$5:$I$34)</f>
        <v>0</v>
      </c>
      <c r="O16" s="275">
        <f>SUMIF('14 - 15 ans F'!$A$39:$A$68,$A16,'14 - 15 ans F'!$I$39:$I$68)</f>
        <v>0</v>
      </c>
      <c r="P16" s="275">
        <f>SUMIF('14 - 15 ans F'!$A$73:$A$102,$A16,'14 - 15 ans F'!$I$73:$I$102)</f>
        <v>0</v>
      </c>
      <c r="Q16" s="275">
        <f>SUMIF('14 - 15 ans F'!$A$107:$A$136,$A16,'14 - 15 ans F'!$I$107:$I$136)</f>
        <v>0</v>
      </c>
      <c r="R16" s="275">
        <f>SUMIF('14 - 15 ans F'!$A$141:$A$170,$A16,'14 - 15 ans F'!$I$141:$I$170)</f>
        <v>0</v>
      </c>
      <c r="S16" s="275">
        <f>SUMIF('14 - 15 ans F'!$A$175:$A$204,$A16,'14 - 15 ans F'!$I$175:$I$204)</f>
        <v>0</v>
      </c>
      <c r="T16" s="41"/>
      <c r="U16" s="19">
        <f>SUMIF('14 - 15 ans H'!$A$5:$A$34,$A16,'14 - 15 ans H'!$I$5:$I$34)</f>
        <v>0</v>
      </c>
      <c r="V16" s="275">
        <f>SUMIF('14 - 15 ans H'!$A$39:$A$68,$A16,'14 - 15 ans H'!$I$39:$I$68)</f>
        <v>0</v>
      </c>
      <c r="W16" s="275">
        <f>SUMIF('14 - 15 ans H'!$A$73:$A$102,$A16,'14 - 15 ans H'!$I$73:$I$102)</f>
        <v>0</v>
      </c>
      <c r="X16" s="275">
        <f>SUMIF('14 - 15 ans H'!$A$107:$A$136,$A16,'14 - 15 ans H'!$I$107:$I$136)</f>
        <v>0</v>
      </c>
      <c r="Y16" s="275">
        <f>SUMIF('14 - 15 ans H'!$A$141:$A$170,$A16,'14 - 15 ans H'!$I$141:$I$170)</f>
        <v>0</v>
      </c>
      <c r="Z16" s="275">
        <f>SUMIF('14 - 15 ans H'!$A$175:$A$204,$A16,'14 - 15 ans H'!$I$175:$I$204)</f>
        <v>0</v>
      </c>
      <c r="AA16" s="41"/>
      <c r="AB16" s="19">
        <f>SUMIF('Senior F'!$A$5:$A$34,$A16,'Senior F'!$I$5:$I$34)</f>
        <v>16</v>
      </c>
      <c r="AC16" s="275">
        <f>SUMIF('Senior F'!$A$39:$A$68,$A16,'Senior F'!$I$39:$I$68)</f>
        <v>49</v>
      </c>
      <c r="AD16" s="275">
        <f>SUMIF('Senior F'!$A$73:$A$102,$A16,'Senior F'!$I$73:$I$102)</f>
        <v>48</v>
      </c>
      <c r="AE16" s="275">
        <f>SUMIF('Senior F'!$A$107:$A$136,$A16,'Senior F'!$I$107:$I$136)</f>
        <v>54</v>
      </c>
      <c r="AF16" s="275">
        <f>SUMIF('Senior F'!$A$141:$A$170,$A16,'Senior F'!$I$141:$I$170)</f>
        <v>44</v>
      </c>
      <c r="AG16" s="275">
        <f>SUMIF('Senior F'!$A$175:$A$204,$A16,'Senior F'!$I$175:$I$204)</f>
        <v>40</v>
      </c>
      <c r="AH16" s="275"/>
      <c r="AI16" s="275">
        <f>SUMIF('Senior F'!$A$244:$A$275,$A16,'Senior F'!$I$244:$I$275)</f>
        <v>18</v>
      </c>
      <c r="AJ16" s="275">
        <f>SUMIF('Senior F'!$A$280:$A$311,$A16,'Senior F'!$I$280:$I$311)</f>
        <v>0</v>
      </c>
      <c r="AK16" s="41">
        <f>SUMIF('Senior F'!$A$316:$A$347,$A16,'Senior F'!$I$316:$I$347)</f>
        <v>16</v>
      </c>
      <c r="AL16" s="19">
        <f>SUMIF('Senior H'!$A$5:$A$34,$A16,'Senior H'!$I$5:$I$34)</f>
        <v>16</v>
      </c>
      <c r="AM16" s="275">
        <f>SUMIF('Senior H'!$A$39:$A$68,$A16,'Senior H'!$I$39:$I$68)</f>
        <v>30</v>
      </c>
      <c r="AN16" s="275">
        <f>SUMIF('Senior H'!$A$73:$A$102,$A16,'Senior H'!$I$73:$I$102)</f>
        <v>38</v>
      </c>
      <c r="AO16" s="275">
        <f>SUMIF('Senior H'!$A$107:$A$136,$A16,'Senior H'!$I$107:$I$136)</f>
        <v>33</v>
      </c>
      <c r="AP16" s="275">
        <f>SUMIF('Senior H'!$A$141:$A$170,$A16,'Senior H'!$I$141:$I$170)</f>
        <v>44</v>
      </c>
      <c r="AQ16" s="275">
        <f>SUMIF('Senior H'!$A$175:$A$204,$A16,'Senior H'!$I$175:$I$204)</f>
        <v>14</v>
      </c>
      <c r="AR16" s="275"/>
      <c r="AS16" s="275">
        <f>SUMIF('Senior H'!$A$243:$A$275,$A16,'Senior H'!$I$243:$I$275)</f>
        <v>0</v>
      </c>
      <c r="AT16" s="275">
        <f>SUMIF('Senior H'!$A$279:$A$311,$A16,'Senior H'!$I$279:$I$311)</f>
        <v>0</v>
      </c>
      <c r="AU16" s="41">
        <f>SUMIF('Senior H'!$A$315:$A$347,$A16,'Senior H'!$I$315:$I$347)</f>
        <v>0</v>
      </c>
    </row>
    <row r="17" spans="1:47" x14ac:dyDescent="0.25">
      <c r="A17" s="289" t="s">
        <v>182</v>
      </c>
      <c r="B17" s="19">
        <f>SUMIF('11 ans et -'!$A$5:$A$34,$A17,'11 ans et -'!$I$5:$I$34)</f>
        <v>0</v>
      </c>
      <c r="C17" s="275">
        <f>SUMIF('11 ans et -'!$A$39:$A$68,$A17,'11 ans et -'!$I$39:$I$68)</f>
        <v>0</v>
      </c>
      <c r="D17" s="275">
        <f>SUMIF('11 ans et -'!$A$73:$A$102,$A17,'11 ans et -'!$I$73:$I$102)</f>
        <v>0</v>
      </c>
      <c r="E17" s="275">
        <f>SUMIF('11 ans et -'!$A$107:$A$136,$A17,'11 ans et -'!$I$107:$I$136)</f>
        <v>0</v>
      </c>
      <c r="F17" s="41">
        <f>SUMIF('11 ans et -'!$A$141:$A$170,$A17,'11 ans et -'!$I$141:$I$170)</f>
        <v>0</v>
      </c>
      <c r="G17" s="19">
        <f>SUMIF('12 - 13 ans'!$A$5:$A$34,$A17,'12 - 13 ans'!$I$5:$I$34)</f>
        <v>0</v>
      </c>
      <c r="H17" s="275">
        <f>SUMIF('12 - 13 ans'!$A$39:$A$68,$A17,'12 - 13 ans'!$I$39:$I$68)</f>
        <v>0</v>
      </c>
      <c r="I17" s="275">
        <f>SUMIF('12 - 13 ans'!$A$73:$A$102,$A17,'12 - 13 ans'!$I$73:$I$102)</f>
        <v>0</v>
      </c>
      <c r="J17" s="275">
        <f>SUMIF('12 - 13 ans'!$A$107:$A$136,$A17,'12 - 13 ans'!$I$107:$I$136)</f>
        <v>0</v>
      </c>
      <c r="K17" s="275">
        <f>SUMIF('12 - 13 ans'!$A$141:$A$170,$A17,'12 - 13 ans'!$I$141:$I$170)</f>
        <v>0</v>
      </c>
      <c r="L17" s="275">
        <f>SUMIF('12 - 13 ans'!$A$175:$A$204,$A17,'12 - 13 ans'!$I$175:$I$204)</f>
        <v>0</v>
      </c>
      <c r="M17" s="41"/>
      <c r="N17" s="19">
        <f>SUMIF('14 - 15 ans F'!$A$5:$A$34,$A17,'14 - 15 ans F'!$I$5:$I$34)</f>
        <v>0</v>
      </c>
      <c r="O17" s="275">
        <f>SUMIF('14 - 15 ans F'!$A$39:$A$68,$A17,'14 - 15 ans F'!$I$39:$I$68)</f>
        <v>0</v>
      </c>
      <c r="P17" s="275">
        <f>SUMIF('14 - 15 ans F'!$A$73:$A$102,$A17,'14 - 15 ans F'!$I$73:$I$102)</f>
        <v>0</v>
      </c>
      <c r="Q17" s="275">
        <f>SUMIF('14 - 15 ans F'!$A$107:$A$136,$A17,'14 - 15 ans F'!$I$107:$I$136)</f>
        <v>0</v>
      </c>
      <c r="R17" s="275">
        <f>SUMIF('14 - 15 ans F'!$A$141:$A$170,$A17,'14 - 15 ans F'!$I$141:$I$170)</f>
        <v>0</v>
      </c>
      <c r="S17" s="275">
        <f>SUMIF('14 - 15 ans F'!$A$175:$A$204,$A17,'14 - 15 ans F'!$I$175:$I$204)</f>
        <v>0</v>
      </c>
      <c r="T17" s="41"/>
      <c r="U17" s="19">
        <f>SUMIF('14 - 15 ans H'!$A$5:$A$34,$A17,'14 - 15 ans H'!$I$5:$I$34)</f>
        <v>0</v>
      </c>
      <c r="V17" s="275">
        <f>SUMIF('14 - 15 ans H'!$A$39:$A$68,$A17,'14 - 15 ans H'!$I$39:$I$68)</f>
        <v>0</v>
      </c>
      <c r="W17" s="275">
        <f>SUMIF('14 - 15 ans H'!$A$73:$A$102,$A17,'14 - 15 ans H'!$I$73:$I$102)</f>
        <v>0</v>
      </c>
      <c r="X17" s="275">
        <f>SUMIF('14 - 15 ans H'!$A$107:$A$136,$A17,'14 - 15 ans H'!$I$107:$I$136)</f>
        <v>0</v>
      </c>
      <c r="Y17" s="275">
        <f>SUMIF('14 - 15 ans H'!$A$141:$A$170,$A17,'14 - 15 ans H'!$I$141:$I$170)</f>
        <v>0</v>
      </c>
      <c r="Z17" s="275">
        <f>SUMIF('14 - 15 ans H'!$A$175:$A$204,$A17,'14 - 15 ans H'!$I$175:$I$204)</f>
        <v>0</v>
      </c>
      <c r="AA17" s="41"/>
      <c r="AB17" s="19">
        <f>SUMIF('Senior F'!$A$5:$A$34,$A17,'Senior F'!$I$5:$I$34)</f>
        <v>0</v>
      </c>
      <c r="AC17" s="275">
        <f>SUMIF('Senior F'!$A$39:$A$68,$A17,'Senior F'!$I$39:$I$68)</f>
        <v>0</v>
      </c>
      <c r="AD17" s="275">
        <f>SUMIF('Senior F'!$A$73:$A$102,$A17,'Senior F'!$I$73:$I$102)</f>
        <v>0</v>
      </c>
      <c r="AE17" s="275">
        <f>SUMIF('Senior F'!$A$107:$A$136,$A17,'Senior F'!$I$107:$I$136)</f>
        <v>0</v>
      </c>
      <c r="AF17" s="275">
        <f>SUMIF('Senior F'!$A$141:$A$170,$A17,'Senior F'!$I$141:$I$170)</f>
        <v>0</v>
      </c>
      <c r="AG17" s="275">
        <f>SUMIF('Senior F'!$A$175:$A$204,$A17,'Senior F'!$I$175:$I$204)</f>
        <v>0</v>
      </c>
      <c r="AH17" s="275"/>
      <c r="AI17" s="275">
        <f>SUMIF('Senior F'!$A$244:$A$275,$A17,'Senior F'!$I$244:$I$275)</f>
        <v>0</v>
      </c>
      <c r="AJ17" s="275">
        <f>SUMIF('Senior F'!$A$280:$A$311,$A17,'Senior F'!$I$280:$I$311)</f>
        <v>0</v>
      </c>
      <c r="AK17" s="41">
        <f>SUMIF('Senior F'!$A$316:$A$347,$A17,'Senior F'!$I$316:$I$347)</f>
        <v>0</v>
      </c>
      <c r="AL17" s="19">
        <f>SUMIF('Senior H'!$A$5:$A$34,$A17,'Senior H'!$I$5:$I$34)</f>
        <v>0</v>
      </c>
      <c r="AM17" s="275">
        <f>SUMIF('Senior H'!$A$39:$A$68,$A17,'Senior H'!$I$39:$I$68)</f>
        <v>0</v>
      </c>
      <c r="AN17" s="275">
        <f>SUMIF('Senior H'!$A$73:$A$102,$A17,'Senior H'!$I$73:$I$102)</f>
        <v>0</v>
      </c>
      <c r="AO17" s="275">
        <f>SUMIF('Senior H'!$A$107:$A$136,$A17,'Senior H'!$I$107:$I$136)</f>
        <v>0</v>
      </c>
      <c r="AP17" s="275">
        <f>SUMIF('Senior H'!$A$141:$A$170,$A17,'Senior H'!$I$141:$I$170)</f>
        <v>0</v>
      </c>
      <c r="AQ17" s="275">
        <f>SUMIF('Senior H'!$A$175:$A$204,$A17,'Senior H'!$I$175:$I$204)</f>
        <v>0</v>
      </c>
      <c r="AR17" s="275"/>
      <c r="AS17" s="275">
        <f>SUMIF('Senior H'!$A$243:$A$275,$A17,'Senior H'!$I$243:$I$275)</f>
        <v>0</v>
      </c>
      <c r="AT17" s="275">
        <f>SUMIF('Senior H'!$A$279:$A$311,$A17,'Senior H'!$I$279:$I$311)</f>
        <v>0</v>
      </c>
      <c r="AU17" s="41">
        <f>SUMIF('Senior H'!$A$315:$A$347,$A17,'Senior H'!$I$315:$I$347)</f>
        <v>0</v>
      </c>
    </row>
    <row r="18" spans="1:47" x14ac:dyDescent="0.25">
      <c r="A18" s="289" t="s">
        <v>185</v>
      </c>
      <c r="B18" s="19">
        <f>SUMIF('11 ans et -'!$A$5:$A$34,$A18,'11 ans et -'!$I$5:$I$34)</f>
        <v>0</v>
      </c>
      <c r="C18" s="275">
        <f>SUMIF('11 ans et -'!$A$39:$A$68,$A18,'11 ans et -'!$I$39:$I$68)</f>
        <v>0</v>
      </c>
      <c r="D18" s="275">
        <f>SUMIF('11 ans et -'!$A$73:$A$102,$A18,'11 ans et -'!$I$73:$I$102)</f>
        <v>0</v>
      </c>
      <c r="E18" s="275">
        <f>SUMIF('11 ans et -'!$A$107:$A$136,$A18,'11 ans et -'!$I$107:$I$136)</f>
        <v>0</v>
      </c>
      <c r="F18" s="41">
        <f>SUMIF('11 ans et -'!$A$141:$A$170,$A18,'11 ans et -'!$I$141:$I$170)</f>
        <v>0</v>
      </c>
      <c r="G18" s="19">
        <f>SUMIF('12 - 13 ans'!$A$5:$A$34,$A18,'12 - 13 ans'!$I$5:$I$34)</f>
        <v>0</v>
      </c>
      <c r="H18" s="275">
        <f>SUMIF('12 - 13 ans'!$A$39:$A$68,$A18,'12 - 13 ans'!$I$39:$I$68)</f>
        <v>0</v>
      </c>
      <c r="I18" s="275">
        <f>SUMIF('12 - 13 ans'!$A$73:$A$102,$A18,'12 - 13 ans'!$I$73:$I$102)</f>
        <v>0</v>
      </c>
      <c r="J18" s="275">
        <f>SUMIF('12 - 13 ans'!$A$107:$A$136,$A18,'12 - 13 ans'!$I$107:$I$136)</f>
        <v>0</v>
      </c>
      <c r="K18" s="275">
        <f>SUMIF('12 - 13 ans'!$A$141:$A$170,$A18,'12 - 13 ans'!$I$141:$I$170)</f>
        <v>0</v>
      </c>
      <c r="L18" s="275">
        <f>SUMIF('12 - 13 ans'!$A$175:$A$204,$A18,'12 - 13 ans'!$I$175:$I$204)</f>
        <v>0</v>
      </c>
      <c r="M18" s="41"/>
      <c r="N18" s="19">
        <f>SUMIF('14 - 15 ans F'!$A$5:$A$34,$A18,'14 - 15 ans F'!$I$5:$I$34)</f>
        <v>0</v>
      </c>
      <c r="O18" s="275">
        <f>SUMIF('14 - 15 ans F'!$A$39:$A$68,$A18,'14 - 15 ans F'!$I$39:$I$68)</f>
        <v>21</v>
      </c>
      <c r="P18" s="275">
        <f>SUMIF('14 - 15 ans F'!$A$73:$A$102,$A18,'14 - 15 ans F'!$I$73:$I$102)</f>
        <v>10</v>
      </c>
      <c r="Q18" s="275">
        <f>SUMIF('14 - 15 ans F'!$A$107:$A$136,$A18,'14 - 15 ans F'!$I$107:$I$136)</f>
        <v>18</v>
      </c>
      <c r="R18" s="275">
        <f>SUMIF('14 - 15 ans F'!$A$141:$A$170,$A18,'14 - 15 ans F'!$I$141:$I$170)</f>
        <v>18</v>
      </c>
      <c r="S18" s="275">
        <f>SUMIF('14 - 15 ans F'!$A$175:$A$204,$A18,'14 - 15 ans F'!$I$175:$I$204)</f>
        <v>14</v>
      </c>
      <c r="T18" s="41"/>
      <c r="U18" s="19">
        <f>SUMIF('14 - 15 ans H'!$A$5:$A$34,$A18,'14 - 15 ans H'!$I$5:$I$34)</f>
        <v>0</v>
      </c>
      <c r="V18" s="275">
        <f>SUMIF('14 - 15 ans H'!$A$39:$A$68,$A18,'14 - 15 ans H'!$I$39:$I$68)</f>
        <v>0</v>
      </c>
      <c r="W18" s="275">
        <f>SUMIF('14 - 15 ans H'!$A$73:$A$102,$A18,'14 - 15 ans H'!$I$73:$I$102)</f>
        <v>0</v>
      </c>
      <c r="X18" s="275">
        <f>SUMIF('14 - 15 ans H'!$A$107:$A$136,$A18,'14 - 15 ans H'!$I$107:$I$136)</f>
        <v>0</v>
      </c>
      <c r="Y18" s="275">
        <f>SUMIF('14 - 15 ans H'!$A$141:$A$170,$A18,'14 - 15 ans H'!$I$141:$I$170)</f>
        <v>0</v>
      </c>
      <c r="Z18" s="275">
        <f>SUMIF('14 - 15 ans H'!$A$175:$A$204,$A18,'14 - 15 ans H'!$I$175:$I$204)</f>
        <v>0</v>
      </c>
      <c r="AA18" s="41"/>
      <c r="AB18" s="19">
        <f>SUMIF('Senior F'!$A$5:$A$34,$A18,'Senior F'!$I$5:$I$34)</f>
        <v>0</v>
      </c>
      <c r="AC18" s="275">
        <f>SUMIF('Senior F'!$A$39:$A$68,$A18,'Senior F'!$I$39:$I$68)</f>
        <v>0</v>
      </c>
      <c r="AD18" s="275">
        <f>SUMIF('Senior F'!$A$73:$A$102,$A18,'Senior F'!$I$73:$I$102)</f>
        <v>1</v>
      </c>
      <c r="AE18" s="275">
        <f>SUMIF('Senior F'!$A$107:$A$136,$A18,'Senior F'!$I$107:$I$136)</f>
        <v>0</v>
      </c>
      <c r="AF18" s="275">
        <f>SUMIF('Senior F'!$A$141:$A$170,$A18,'Senior F'!$I$141:$I$170)</f>
        <v>2</v>
      </c>
      <c r="AG18" s="275">
        <f>SUMIF('Senior F'!$A$175:$A$204,$A18,'Senior F'!$I$175:$I$204)</f>
        <v>4</v>
      </c>
      <c r="AH18" s="275"/>
      <c r="AI18" s="275">
        <f>SUMIF('Senior F'!$A$244:$A$275,$A18,'Senior F'!$I$244:$I$275)</f>
        <v>0</v>
      </c>
      <c r="AJ18" s="275">
        <f>SUMIF('Senior F'!$A$280:$A$311,$A18,'Senior F'!$I$280:$I$311)</f>
        <v>0</v>
      </c>
      <c r="AK18" s="41">
        <f>SUMIF('Senior F'!$A$316:$A$347,$A18,'Senior F'!$I$316:$I$347)</f>
        <v>0</v>
      </c>
      <c r="AL18" s="19">
        <f>SUMIF('Senior H'!$A$5:$A$34,$A18,'Senior H'!$I$5:$I$34)</f>
        <v>0</v>
      </c>
      <c r="AM18" s="275">
        <f>SUMIF('Senior H'!$A$39:$A$68,$A18,'Senior H'!$I$39:$I$68)</f>
        <v>0</v>
      </c>
      <c r="AN18" s="275">
        <f>SUMIF('Senior H'!$A$73:$A$102,$A18,'Senior H'!$I$73:$I$102)</f>
        <v>0</v>
      </c>
      <c r="AO18" s="275">
        <f>SUMIF('Senior H'!$A$107:$A$136,$A18,'Senior H'!$I$107:$I$136)</f>
        <v>0</v>
      </c>
      <c r="AP18" s="275">
        <f>SUMIF('Senior H'!$A$141:$A$170,$A18,'Senior H'!$I$141:$I$170)</f>
        <v>0</v>
      </c>
      <c r="AQ18" s="275">
        <f>SUMIF('Senior H'!$A$175:$A$204,$A18,'Senior H'!$I$175:$I$204)</f>
        <v>0</v>
      </c>
      <c r="AR18" s="275"/>
      <c r="AS18" s="275">
        <f>SUMIF('Senior H'!$A$243:$A$275,$A18,'Senior H'!$I$243:$I$275)</f>
        <v>0</v>
      </c>
      <c r="AT18" s="275">
        <f>SUMIF('Senior H'!$A$279:$A$311,$A18,'Senior H'!$I$279:$I$311)</f>
        <v>0</v>
      </c>
      <c r="AU18" s="41">
        <f>SUMIF('Senior H'!$A$315:$A$347,$A18,'Senior H'!$I$315:$I$347)</f>
        <v>0</v>
      </c>
    </row>
    <row r="19" spans="1:47" ht="15.75" thickBot="1" x14ac:dyDescent="0.3">
      <c r="A19" s="232" t="s">
        <v>134</v>
      </c>
      <c r="B19" s="21">
        <f>SUMIF('11 ans et -'!$A$5:$A$34,$A19,'11 ans et -'!$I$5:$I$34)</f>
        <v>0</v>
      </c>
      <c r="C19" s="22">
        <f>SUMIF('11 ans et -'!$A$39:$A$68,$A19,'11 ans et -'!$I$39:$I$68)</f>
        <v>32</v>
      </c>
      <c r="D19" s="22">
        <f>SUMIF('11 ans et -'!$A$73:$A$102,$A19,'11 ans et -'!$I$73:$I$102)</f>
        <v>34</v>
      </c>
      <c r="E19" s="22">
        <f>SUMIF('11 ans et -'!$A$107:$A$136,$A19,'11 ans et -'!$I$107:$I$136)</f>
        <v>30</v>
      </c>
      <c r="F19" s="42">
        <f>SUMIF('11 ans et -'!$A$141:$A$170,$A19,'11 ans et -'!$I$141:$I$170)</f>
        <v>27</v>
      </c>
      <c r="G19" s="21">
        <f>SUMIF('12 - 13 ans'!$A$5:$A$34,$A19,'12 - 13 ans'!$I$5:$I$34)</f>
        <v>0</v>
      </c>
      <c r="H19" s="22">
        <f>SUMIF('12 - 13 ans'!$A$39:$A$68,$A19,'12 - 13 ans'!$I$39:$I$68)</f>
        <v>0</v>
      </c>
      <c r="I19" s="22">
        <f>SUMIF('12 - 13 ans'!$A$73:$A$102,$A19,'12 - 13 ans'!$I$73:$I$102)</f>
        <v>0</v>
      </c>
      <c r="J19" s="234">
        <f>SUMIF('12 - 13 ans'!$A$107:$A$136,$A19,'12 - 13 ans'!$I$107:$I$136)</f>
        <v>0</v>
      </c>
      <c r="K19" s="22">
        <f>SUMIF('12 - 13 ans'!$A$141:$A$170,$A19,'12 - 13 ans'!$I$141:$I$170)</f>
        <v>0</v>
      </c>
      <c r="L19" s="22">
        <f>SUMIF('12 - 13 ans'!$A$175:$A$204,$A19,'12 - 13 ans'!$I$175:$I$204)</f>
        <v>0</v>
      </c>
      <c r="M19" s="42"/>
      <c r="N19" s="21">
        <f>SUMIF('14 - 15 ans F'!$A$5:$A$34,$A19,'14 - 15 ans F'!$I$5:$I$34)</f>
        <v>0</v>
      </c>
      <c r="O19" s="22">
        <f>SUMIF('14 - 15 ans F'!$A$39:$A$68,$A19,'14 - 15 ans F'!$I$39:$I$68)</f>
        <v>0</v>
      </c>
      <c r="P19" s="22">
        <f>SUMIF('14 - 15 ans F'!$A$73:$A$102,$A19,'14 - 15 ans F'!$I$73:$I$102)</f>
        <v>0</v>
      </c>
      <c r="Q19" s="234">
        <f>SUMIF('14 - 15 ans F'!$A$107:$A$136,$A19,'14 - 15 ans F'!$I$107:$I$136)</f>
        <v>0</v>
      </c>
      <c r="R19" s="22">
        <f>SUMIF('14 - 15 ans F'!$A$141:$A$170,$A19,'14 - 15 ans F'!$I$141:$I$170)</f>
        <v>0</v>
      </c>
      <c r="S19" s="22">
        <f>SUMIF('14 - 15 ans F'!$A$175:$A$204,$A19,'14 - 15 ans F'!$I$175:$I$204)</f>
        <v>0</v>
      </c>
      <c r="T19" s="42"/>
      <c r="U19" s="21">
        <f>SUMIF('14 - 15 ans H'!$A$5:$A$34,$A19,'14 - 15 ans H'!$I$5:$I$34)</f>
        <v>0</v>
      </c>
      <c r="V19" s="22">
        <f>SUMIF('14 - 15 ans H'!$A$39:$A$68,$A19,'14 - 15 ans H'!$I$39:$I$68)</f>
        <v>0</v>
      </c>
      <c r="W19" s="22">
        <f>SUMIF('14 - 15 ans H'!$A$73:$A$102,$A19,'14 - 15 ans H'!$I$73:$I$102)</f>
        <v>0</v>
      </c>
      <c r="X19" s="234">
        <f>SUMIF('14 - 15 ans H'!$A$107:$A$136,$A19,'14 - 15 ans H'!$I$107:$I$136)</f>
        <v>0</v>
      </c>
      <c r="Y19" s="22">
        <f>SUMIF('14 - 15 ans H'!$A$141:$A$170,$A19,'14 - 15 ans H'!$I$141:$I$170)</f>
        <v>0</v>
      </c>
      <c r="Z19" s="22">
        <f>SUMIF('14 - 15 ans H'!$A$175:$A$204,$A19,'14 - 15 ans H'!$I$175:$I$204)</f>
        <v>0</v>
      </c>
      <c r="AA19" s="42"/>
      <c r="AB19" s="21">
        <f>SUMIF('Senior F'!$A$5:$A$34,$A19,'Senior F'!$I$5:$I$34)</f>
        <v>18</v>
      </c>
      <c r="AC19" s="234">
        <f>SUMIF('Senior F'!$A$39:$A$68,$A19,'Senior F'!$I$39:$I$68)</f>
        <v>18</v>
      </c>
      <c r="AD19" s="234">
        <f>SUMIF('Senior F'!$A$73:$A$102,$A19,'Senior F'!$I$73:$I$102)</f>
        <v>24</v>
      </c>
      <c r="AE19" s="234">
        <f>SUMIF('Senior F'!$A$107:$A$136,$A19,'Senior F'!$I$107:$I$136)</f>
        <v>19</v>
      </c>
      <c r="AF19" s="234">
        <f>SUMIF('Senior F'!$A$141:$A$170,$A19,'Senior F'!$I$141:$I$170)</f>
        <v>16</v>
      </c>
      <c r="AG19" s="234">
        <f>SUMIF('Senior F'!$A$175:$A$204,$A19,'Senior F'!$I$175:$I$204)</f>
        <v>23</v>
      </c>
      <c r="AH19" s="234"/>
      <c r="AI19" s="234">
        <f>SUMIF('Senior F'!$A$244:$A$275,$A19,'Senior F'!$I$244:$I$275)</f>
        <v>0</v>
      </c>
      <c r="AJ19" s="234">
        <f>SUMIF('Senior F'!$A$280:$A$311,$A19,'Senior F'!$I$280:$I$311)</f>
        <v>0</v>
      </c>
      <c r="AK19" s="42">
        <f>SUMIF('Senior F'!$A$316:$A$347,$A19,'Senior F'!$I$316:$I$347)</f>
        <v>0</v>
      </c>
      <c r="AL19" s="21">
        <f>SUMIF('Senior H'!$A$5:$A$34,$A19,'Senior H'!$I$5:$I$34)</f>
        <v>0</v>
      </c>
      <c r="AM19" s="234">
        <f>SUMIF('Senior H'!$A$39:$A$68,$A19,'Senior H'!$I$39:$I$68)</f>
        <v>0</v>
      </c>
      <c r="AN19" s="234">
        <f>SUMIF('Senior H'!$A$73:$A$102,$A19,'Senior H'!$I$73:$I$102)</f>
        <v>0</v>
      </c>
      <c r="AO19" s="234">
        <f>SUMIF('Senior H'!$A$107:$A$136,$A19,'Senior H'!$I$107:$I$136)</f>
        <v>0</v>
      </c>
      <c r="AP19" s="234">
        <f>SUMIF('Senior H'!$A$141:$A$170,$A19,'Senior H'!$I$141:$I$170)</f>
        <v>0</v>
      </c>
      <c r="AQ19" s="234">
        <f>SUMIF('Senior H'!$A$175:$A$204,$A19,'Senior H'!$I$175:$I$204)</f>
        <v>0</v>
      </c>
      <c r="AR19" s="234"/>
      <c r="AS19" s="234">
        <f>SUMIF('Senior H'!$A$243:$A$275,$A19,'Senior H'!$I$243:$I$275)</f>
        <v>0</v>
      </c>
      <c r="AT19" s="234">
        <f>SUMIF('Senior H'!$A$279:$A$311,$A19,'Senior H'!$I$279:$I$311)</f>
        <v>0</v>
      </c>
      <c r="AU19" s="42">
        <f>SUMIF('Senior H'!$A$315:$A$347,$A19,'Senior H'!$I$315:$I$347)</f>
        <v>0</v>
      </c>
    </row>
    <row r="20" spans="1:47" ht="15.75" thickBot="1" x14ac:dyDescent="0.3"/>
    <row r="21" spans="1:47" ht="15.75" thickBot="1" x14ac:dyDescent="0.3">
      <c r="A21" s="392" t="s">
        <v>10</v>
      </c>
      <c r="B21" s="401" t="s">
        <v>0</v>
      </c>
      <c r="C21" s="401"/>
      <c r="D21" s="401" t="s">
        <v>1</v>
      </c>
      <c r="E21" s="401"/>
      <c r="F21" s="401" t="s">
        <v>141</v>
      </c>
      <c r="G21" s="401"/>
      <c r="H21" s="401" t="s">
        <v>142</v>
      </c>
      <c r="I21" s="401"/>
      <c r="K21" s="435" t="s">
        <v>10</v>
      </c>
      <c r="L21" s="436"/>
      <c r="M21" s="401" t="s">
        <v>2</v>
      </c>
      <c r="N21" s="401"/>
      <c r="O21" s="401" t="s">
        <v>3</v>
      </c>
      <c r="P21" s="401"/>
    </row>
    <row r="22" spans="1:47" ht="15.75" thickBot="1" x14ac:dyDescent="0.3">
      <c r="A22" s="392"/>
      <c r="B22" s="401" t="s">
        <v>16</v>
      </c>
      <c r="C22" s="401"/>
      <c r="D22" s="401" t="s">
        <v>16</v>
      </c>
      <c r="E22" s="401"/>
      <c r="F22" s="401" t="s">
        <v>16</v>
      </c>
      <c r="G22" s="401"/>
      <c r="H22" s="401" t="s">
        <v>16</v>
      </c>
      <c r="I22" s="401"/>
      <c r="K22" s="437"/>
      <c r="L22" s="438"/>
      <c r="M22" s="401" t="s">
        <v>16</v>
      </c>
      <c r="N22" s="401"/>
      <c r="O22" s="401" t="s">
        <v>16</v>
      </c>
      <c r="P22" s="401"/>
    </row>
    <row r="23" spans="1:47" x14ac:dyDescent="0.25">
      <c r="A23" s="229" t="s">
        <v>123</v>
      </c>
      <c r="B23" s="427">
        <f t="shared" ref="B23:B38" si="0">B3+C3+D3+E3+F3</f>
        <v>65</v>
      </c>
      <c r="C23" s="428"/>
      <c r="D23" s="427">
        <f t="shared" ref="D23:D38" si="1">G3+H3+I3+J3+K3+L3+M3</f>
        <v>81</v>
      </c>
      <c r="E23" s="428"/>
      <c r="F23" s="427">
        <f t="shared" ref="F23:F38" si="2">N3+O3+P3+Q3+R3+S3+T3</f>
        <v>58</v>
      </c>
      <c r="G23" s="428"/>
      <c r="H23" s="427">
        <f t="shared" ref="H23:H38" si="3">U3+V3+W3+X3+Y3+Z3+AA3</f>
        <v>0</v>
      </c>
      <c r="I23" s="428"/>
      <c r="K23" s="292" t="s">
        <v>123</v>
      </c>
      <c r="L23" s="293"/>
      <c r="M23" s="427">
        <f t="shared" ref="M23:M38" si="4">AB3+AC3+AD3+AE3+AF3+AG3+AH3+AI3+AJ3+AK3</f>
        <v>0</v>
      </c>
      <c r="N23" s="428"/>
      <c r="O23" s="427">
        <f t="shared" ref="O23:O38" si="5">AL3+AM3+AN3+AO3+AP3+AQ3+AR3+AS3+AT3+AU3</f>
        <v>0</v>
      </c>
      <c r="P23" s="428"/>
      <c r="Q23" s="291"/>
    </row>
    <row r="24" spans="1:47" x14ac:dyDescent="0.25">
      <c r="A24" s="227" t="s">
        <v>124</v>
      </c>
      <c r="B24" s="425">
        <f t="shared" si="0"/>
        <v>40</v>
      </c>
      <c r="C24" s="426"/>
      <c r="D24" s="425">
        <f t="shared" si="1"/>
        <v>59</v>
      </c>
      <c r="E24" s="426"/>
      <c r="F24" s="425">
        <f t="shared" si="2"/>
        <v>53</v>
      </c>
      <c r="G24" s="426"/>
      <c r="H24" s="425">
        <f t="shared" si="3"/>
        <v>0</v>
      </c>
      <c r="I24" s="426"/>
      <c r="K24" s="294" t="s">
        <v>124</v>
      </c>
      <c r="L24" s="295"/>
      <c r="M24" s="427">
        <f t="shared" si="4"/>
        <v>26</v>
      </c>
      <c r="N24" s="428"/>
      <c r="O24" s="427">
        <f t="shared" si="5"/>
        <v>74</v>
      </c>
      <c r="P24" s="428"/>
      <c r="Q24" s="291"/>
    </row>
    <row r="25" spans="1:47" x14ac:dyDescent="0.25">
      <c r="A25" s="227" t="s">
        <v>125</v>
      </c>
      <c r="B25" s="425">
        <f t="shared" si="0"/>
        <v>0</v>
      </c>
      <c r="C25" s="426"/>
      <c r="D25" s="425">
        <f t="shared" si="1"/>
        <v>0</v>
      </c>
      <c r="E25" s="426"/>
      <c r="F25" s="425">
        <f t="shared" si="2"/>
        <v>0</v>
      </c>
      <c r="G25" s="426"/>
      <c r="H25" s="425">
        <f t="shared" si="3"/>
        <v>0</v>
      </c>
      <c r="I25" s="426"/>
      <c r="K25" s="294" t="s">
        <v>125</v>
      </c>
      <c r="L25" s="295"/>
      <c r="M25" s="427">
        <f t="shared" si="4"/>
        <v>0</v>
      </c>
      <c r="N25" s="428"/>
      <c r="O25" s="427">
        <f t="shared" si="5"/>
        <v>0</v>
      </c>
      <c r="P25" s="428"/>
      <c r="Q25" s="291"/>
    </row>
    <row r="26" spans="1:47" x14ac:dyDescent="0.25">
      <c r="A26" s="227" t="s">
        <v>126</v>
      </c>
      <c r="B26" s="425">
        <f t="shared" si="0"/>
        <v>0</v>
      </c>
      <c r="C26" s="426"/>
      <c r="D26" s="425">
        <f t="shared" si="1"/>
        <v>0</v>
      </c>
      <c r="E26" s="426"/>
      <c r="F26" s="425">
        <f t="shared" si="2"/>
        <v>0</v>
      </c>
      <c r="G26" s="426"/>
      <c r="H26" s="425">
        <f t="shared" si="3"/>
        <v>0</v>
      </c>
      <c r="I26" s="426"/>
      <c r="K26" s="294" t="s">
        <v>126</v>
      </c>
      <c r="L26" s="295"/>
      <c r="M26" s="427">
        <f t="shared" si="4"/>
        <v>0</v>
      </c>
      <c r="N26" s="428"/>
      <c r="O26" s="427">
        <f t="shared" si="5"/>
        <v>0</v>
      </c>
      <c r="P26" s="428"/>
      <c r="Q26" s="291"/>
    </row>
    <row r="27" spans="1:47" x14ac:dyDescent="0.25">
      <c r="A27" s="227" t="s">
        <v>127</v>
      </c>
      <c r="B27" s="425">
        <f t="shared" si="0"/>
        <v>45</v>
      </c>
      <c r="C27" s="426"/>
      <c r="D27" s="425">
        <f t="shared" si="1"/>
        <v>52</v>
      </c>
      <c r="E27" s="426"/>
      <c r="F27" s="425">
        <f t="shared" si="2"/>
        <v>230</v>
      </c>
      <c r="G27" s="426"/>
      <c r="H27" s="425">
        <f t="shared" si="3"/>
        <v>232</v>
      </c>
      <c r="I27" s="426"/>
      <c r="K27" s="294" t="s">
        <v>127</v>
      </c>
      <c r="L27" s="295"/>
      <c r="M27" s="427">
        <f t="shared" si="4"/>
        <v>145</v>
      </c>
      <c r="N27" s="428"/>
      <c r="O27" s="427">
        <f t="shared" si="5"/>
        <v>115</v>
      </c>
      <c r="P27" s="428"/>
      <c r="Q27" s="291"/>
    </row>
    <row r="28" spans="1:47" x14ac:dyDescent="0.25">
      <c r="A28" s="227" t="s">
        <v>128</v>
      </c>
      <c r="B28" s="425">
        <f t="shared" si="0"/>
        <v>0</v>
      </c>
      <c r="C28" s="426"/>
      <c r="D28" s="425">
        <f t="shared" si="1"/>
        <v>0</v>
      </c>
      <c r="E28" s="426"/>
      <c r="F28" s="425">
        <f t="shared" si="2"/>
        <v>0</v>
      </c>
      <c r="G28" s="426"/>
      <c r="H28" s="425">
        <f t="shared" si="3"/>
        <v>0</v>
      </c>
      <c r="I28" s="426"/>
      <c r="K28" s="294" t="s">
        <v>128</v>
      </c>
      <c r="L28" s="295"/>
      <c r="M28" s="427">
        <f t="shared" si="4"/>
        <v>0</v>
      </c>
      <c r="N28" s="428"/>
      <c r="O28" s="427">
        <f t="shared" si="5"/>
        <v>0</v>
      </c>
      <c r="P28" s="428"/>
      <c r="Q28" s="291"/>
    </row>
    <row r="29" spans="1:47" x14ac:dyDescent="0.25">
      <c r="A29" s="227" t="s">
        <v>129</v>
      </c>
      <c r="B29" s="425">
        <f t="shared" si="0"/>
        <v>30</v>
      </c>
      <c r="C29" s="426"/>
      <c r="D29" s="425">
        <f t="shared" si="1"/>
        <v>42</v>
      </c>
      <c r="E29" s="426"/>
      <c r="F29" s="425">
        <f t="shared" si="2"/>
        <v>0</v>
      </c>
      <c r="G29" s="426"/>
      <c r="H29" s="425">
        <f t="shared" si="3"/>
        <v>54</v>
      </c>
      <c r="I29" s="426"/>
      <c r="K29" s="294" t="s">
        <v>129</v>
      </c>
      <c r="L29" s="295"/>
      <c r="M29" s="427">
        <f t="shared" si="4"/>
        <v>10</v>
      </c>
      <c r="N29" s="428"/>
      <c r="O29" s="427">
        <f t="shared" si="5"/>
        <v>49</v>
      </c>
      <c r="P29" s="428"/>
      <c r="Q29" s="291"/>
    </row>
    <row r="30" spans="1:47" x14ac:dyDescent="0.25">
      <c r="A30" s="227" t="s">
        <v>130</v>
      </c>
      <c r="B30" s="425">
        <f t="shared" si="0"/>
        <v>54</v>
      </c>
      <c r="C30" s="426"/>
      <c r="D30" s="425">
        <f t="shared" si="1"/>
        <v>117</v>
      </c>
      <c r="E30" s="426"/>
      <c r="F30" s="425">
        <f t="shared" si="2"/>
        <v>0</v>
      </c>
      <c r="G30" s="426"/>
      <c r="H30" s="425">
        <f t="shared" si="3"/>
        <v>0</v>
      </c>
      <c r="I30" s="426"/>
      <c r="K30" s="294" t="s">
        <v>130</v>
      </c>
      <c r="L30" s="295"/>
      <c r="M30" s="427">
        <f t="shared" si="4"/>
        <v>0</v>
      </c>
      <c r="N30" s="428"/>
      <c r="O30" s="427">
        <f t="shared" si="5"/>
        <v>55</v>
      </c>
      <c r="P30" s="428"/>
      <c r="Q30" s="291"/>
    </row>
    <row r="31" spans="1:47" x14ac:dyDescent="0.25">
      <c r="A31" s="227" t="s">
        <v>131</v>
      </c>
      <c r="B31" s="425">
        <f t="shared" si="0"/>
        <v>149</v>
      </c>
      <c r="C31" s="426"/>
      <c r="D31" s="425">
        <f t="shared" si="1"/>
        <v>168</v>
      </c>
      <c r="E31" s="426"/>
      <c r="F31" s="425">
        <f t="shared" si="2"/>
        <v>82</v>
      </c>
      <c r="G31" s="426"/>
      <c r="H31" s="425">
        <f t="shared" si="3"/>
        <v>148</v>
      </c>
      <c r="I31" s="426"/>
      <c r="K31" s="294" t="s">
        <v>131</v>
      </c>
      <c r="L31" s="295"/>
      <c r="M31" s="427">
        <f t="shared" si="4"/>
        <v>22</v>
      </c>
      <c r="N31" s="428"/>
      <c r="O31" s="427">
        <f t="shared" si="5"/>
        <v>185</v>
      </c>
      <c r="P31" s="428"/>
      <c r="Q31" s="291"/>
    </row>
    <row r="32" spans="1:47" x14ac:dyDescent="0.25">
      <c r="A32" s="227" t="s">
        <v>132</v>
      </c>
      <c r="B32" s="425">
        <f t="shared" si="0"/>
        <v>0</v>
      </c>
      <c r="C32" s="426"/>
      <c r="D32" s="425">
        <f t="shared" si="1"/>
        <v>67</v>
      </c>
      <c r="E32" s="426"/>
      <c r="F32" s="425">
        <f t="shared" si="2"/>
        <v>60</v>
      </c>
      <c r="G32" s="426"/>
      <c r="H32" s="425">
        <f t="shared" si="3"/>
        <v>63</v>
      </c>
      <c r="I32" s="426"/>
      <c r="K32" s="294" t="s">
        <v>132</v>
      </c>
      <c r="L32" s="295"/>
      <c r="M32" s="427">
        <f t="shared" si="4"/>
        <v>0</v>
      </c>
      <c r="N32" s="428"/>
      <c r="O32" s="427">
        <f t="shared" si="5"/>
        <v>0</v>
      </c>
      <c r="P32" s="428"/>
      <c r="Q32" s="291"/>
    </row>
    <row r="33" spans="1:17" x14ac:dyDescent="0.25">
      <c r="A33" s="227" t="s">
        <v>155</v>
      </c>
      <c r="B33" s="425">
        <f t="shared" si="0"/>
        <v>0</v>
      </c>
      <c r="C33" s="426"/>
      <c r="D33" s="425">
        <f t="shared" si="1"/>
        <v>0</v>
      </c>
      <c r="E33" s="426"/>
      <c r="F33" s="425">
        <f t="shared" si="2"/>
        <v>0</v>
      </c>
      <c r="G33" s="426"/>
      <c r="H33" s="425">
        <f t="shared" si="3"/>
        <v>0</v>
      </c>
      <c r="I33" s="426"/>
      <c r="K33" s="294" t="s">
        <v>155</v>
      </c>
      <c r="L33" s="295"/>
      <c r="M33" s="427">
        <f t="shared" si="4"/>
        <v>0</v>
      </c>
      <c r="N33" s="428"/>
      <c r="O33" s="427">
        <f t="shared" si="5"/>
        <v>0</v>
      </c>
      <c r="P33" s="428"/>
      <c r="Q33" s="291"/>
    </row>
    <row r="34" spans="1:17" x14ac:dyDescent="0.25">
      <c r="A34" s="227" t="s">
        <v>133</v>
      </c>
      <c r="B34" s="425">
        <f t="shared" si="0"/>
        <v>86</v>
      </c>
      <c r="C34" s="426"/>
      <c r="D34" s="425">
        <f t="shared" si="1"/>
        <v>75</v>
      </c>
      <c r="E34" s="426"/>
      <c r="F34" s="425">
        <f t="shared" si="2"/>
        <v>35</v>
      </c>
      <c r="G34" s="426"/>
      <c r="H34" s="425">
        <f t="shared" si="3"/>
        <v>0</v>
      </c>
      <c r="I34" s="426"/>
      <c r="K34" s="294" t="s">
        <v>133</v>
      </c>
      <c r="L34" s="295"/>
      <c r="M34" s="427">
        <f t="shared" si="4"/>
        <v>368</v>
      </c>
      <c r="N34" s="428"/>
      <c r="O34" s="427">
        <f t="shared" si="5"/>
        <v>345</v>
      </c>
      <c r="P34" s="428"/>
      <c r="Q34" s="291"/>
    </row>
    <row r="35" spans="1:17" x14ac:dyDescent="0.25">
      <c r="A35" s="290" t="s">
        <v>154</v>
      </c>
      <c r="B35" s="425">
        <f t="shared" si="0"/>
        <v>0</v>
      </c>
      <c r="C35" s="426"/>
      <c r="D35" s="425">
        <f t="shared" si="1"/>
        <v>0</v>
      </c>
      <c r="E35" s="426"/>
      <c r="F35" s="425">
        <f t="shared" si="2"/>
        <v>0</v>
      </c>
      <c r="G35" s="426"/>
      <c r="H35" s="425">
        <f t="shared" si="3"/>
        <v>0</v>
      </c>
      <c r="I35" s="426"/>
      <c r="K35" s="294" t="s">
        <v>154</v>
      </c>
      <c r="L35" s="295"/>
      <c r="M35" s="427">
        <f t="shared" si="4"/>
        <v>0</v>
      </c>
      <c r="N35" s="428"/>
      <c r="O35" s="427">
        <f t="shared" si="5"/>
        <v>0</v>
      </c>
      <c r="P35" s="428"/>
      <c r="Q35" s="291"/>
    </row>
    <row r="36" spans="1:17" x14ac:dyDescent="0.25">
      <c r="A36" s="290" t="s">
        <v>184</v>
      </c>
      <c r="B36" s="425">
        <f t="shared" si="0"/>
        <v>0</v>
      </c>
      <c r="C36" s="426"/>
      <c r="D36" s="425">
        <f t="shared" si="1"/>
        <v>0</v>
      </c>
      <c r="E36" s="426"/>
      <c r="F36" s="425">
        <f t="shared" si="2"/>
        <v>0</v>
      </c>
      <c r="G36" s="426"/>
      <c r="H36" s="425">
        <f t="shared" si="3"/>
        <v>0</v>
      </c>
      <c r="I36" s="426"/>
      <c r="K36" s="365" t="s">
        <v>184</v>
      </c>
      <c r="L36" s="366"/>
      <c r="M36" s="427">
        <f t="shared" si="4"/>
        <v>285</v>
      </c>
      <c r="N36" s="428"/>
      <c r="O36" s="427">
        <f t="shared" si="5"/>
        <v>175</v>
      </c>
      <c r="P36" s="428"/>
      <c r="Q36" s="291"/>
    </row>
    <row r="37" spans="1:17" x14ac:dyDescent="0.25">
      <c r="A37" s="290" t="s">
        <v>182</v>
      </c>
      <c r="B37" s="425">
        <f t="shared" si="0"/>
        <v>0</v>
      </c>
      <c r="C37" s="426"/>
      <c r="D37" s="425">
        <f t="shared" si="1"/>
        <v>0</v>
      </c>
      <c r="E37" s="426"/>
      <c r="F37" s="425">
        <f t="shared" si="2"/>
        <v>0</v>
      </c>
      <c r="G37" s="426"/>
      <c r="H37" s="425">
        <f t="shared" si="3"/>
        <v>0</v>
      </c>
      <c r="I37" s="426"/>
      <c r="K37" s="365" t="s">
        <v>182</v>
      </c>
      <c r="L37" s="366"/>
      <c r="M37" s="427">
        <f t="shared" si="4"/>
        <v>0</v>
      </c>
      <c r="N37" s="428"/>
      <c r="O37" s="427">
        <f t="shared" si="5"/>
        <v>0</v>
      </c>
      <c r="P37" s="428"/>
      <c r="Q37" s="291"/>
    </row>
    <row r="38" spans="1:17" x14ac:dyDescent="0.25">
      <c r="A38" s="290" t="s">
        <v>185</v>
      </c>
      <c r="B38" s="425">
        <f t="shared" si="0"/>
        <v>0</v>
      </c>
      <c r="C38" s="426"/>
      <c r="D38" s="425">
        <f t="shared" si="1"/>
        <v>0</v>
      </c>
      <c r="E38" s="426"/>
      <c r="F38" s="425">
        <f t="shared" si="2"/>
        <v>81</v>
      </c>
      <c r="G38" s="426"/>
      <c r="H38" s="425">
        <f t="shared" si="3"/>
        <v>0</v>
      </c>
      <c r="I38" s="426"/>
      <c r="K38" s="365" t="s">
        <v>185</v>
      </c>
      <c r="L38" s="366"/>
      <c r="M38" s="427">
        <f t="shared" si="4"/>
        <v>7</v>
      </c>
      <c r="N38" s="428"/>
      <c r="O38" s="427">
        <f t="shared" si="5"/>
        <v>0</v>
      </c>
      <c r="P38" s="428"/>
      <c r="Q38" s="291"/>
    </row>
    <row r="39" spans="1:17" ht="15.75" thickBot="1" x14ac:dyDescent="0.3">
      <c r="A39" s="228" t="s">
        <v>134</v>
      </c>
      <c r="B39" s="431">
        <f t="shared" ref="B39" si="6">B19+C19+D19+E19+F19</f>
        <v>123</v>
      </c>
      <c r="C39" s="432"/>
      <c r="D39" s="431">
        <f t="shared" ref="D39" si="7">G19+H19+I19+J19+K19+L19+M19</f>
        <v>0</v>
      </c>
      <c r="E39" s="432"/>
      <c r="F39" s="431">
        <f t="shared" ref="F39" si="8">N19+O19+P19+Q19+R19+S19+T19</f>
        <v>0</v>
      </c>
      <c r="G39" s="432"/>
      <c r="H39" s="431">
        <f t="shared" ref="H39" si="9">U19+V19+W19+X19+Y19+Z19+AA19</f>
        <v>0</v>
      </c>
      <c r="I39" s="432"/>
      <c r="K39" s="296" t="s">
        <v>134</v>
      </c>
      <c r="L39" s="297"/>
      <c r="M39" s="433">
        <f t="shared" ref="M39" si="10">AB19+AC19+AD19+AE19+AF19+AG19+AH19+AI19+AJ19+AK19</f>
        <v>118</v>
      </c>
      <c r="N39" s="434"/>
      <c r="O39" s="433">
        <f t="shared" ref="O39" si="11">AL19+AM19+AN19+AO19+AP19+AQ19+AR19+AS19+AT19+AU19</f>
        <v>0</v>
      </c>
      <c r="P39" s="434"/>
      <c r="Q39" s="291"/>
    </row>
    <row r="40" spans="1:17" ht="15.75" thickBot="1" x14ac:dyDescent="0.3"/>
    <row r="41" spans="1:17" x14ac:dyDescent="0.25">
      <c r="A41" s="404" t="s">
        <v>113</v>
      </c>
      <c r="B41" s="405"/>
      <c r="C41" s="406"/>
      <c r="E41" s="429" t="s">
        <v>113</v>
      </c>
      <c r="F41" s="429"/>
      <c r="G41" s="429"/>
      <c r="H41" s="429"/>
      <c r="J41" s="404" t="s">
        <v>157</v>
      </c>
      <c r="K41" s="405"/>
      <c r="L41" s="405"/>
      <c r="M41" s="406"/>
    </row>
    <row r="42" spans="1:17" ht="15.75" thickBot="1" x14ac:dyDescent="0.3">
      <c r="A42" s="407" t="s">
        <v>161</v>
      </c>
      <c r="B42" s="408"/>
      <c r="C42" s="409"/>
      <c r="E42" s="430" t="s">
        <v>156</v>
      </c>
      <c r="F42" s="430"/>
      <c r="G42" s="430"/>
      <c r="H42" s="430"/>
      <c r="J42" s="407" t="s">
        <v>113</v>
      </c>
      <c r="K42" s="408"/>
      <c r="L42" s="408"/>
      <c r="M42" s="409"/>
    </row>
    <row r="43" spans="1:17" ht="15.75" thickBot="1" x14ac:dyDescent="0.3">
      <c r="A43" s="277" t="s">
        <v>10</v>
      </c>
      <c r="B43" s="48" t="s">
        <v>42</v>
      </c>
      <c r="C43" s="48" t="s">
        <v>16</v>
      </c>
      <c r="E43" s="401" t="s">
        <v>10</v>
      </c>
      <c r="F43" s="401"/>
      <c r="G43" s="48" t="s">
        <v>42</v>
      </c>
      <c r="H43" s="48" t="s">
        <v>16</v>
      </c>
      <c r="J43" s="401" t="s">
        <v>10</v>
      </c>
      <c r="K43" s="401"/>
      <c r="L43" s="48" t="s">
        <v>16</v>
      </c>
      <c r="M43" s="48" t="s">
        <v>42</v>
      </c>
    </row>
    <row r="44" spans="1:17" x14ac:dyDescent="0.25">
      <c r="A44" s="301" t="s">
        <v>123</v>
      </c>
      <c r="B44" s="305">
        <f t="shared" ref="B44:B60" si="12">RANK(C44,$C$44:$C$60)</f>
        <v>3</v>
      </c>
      <c r="C44" s="278">
        <f t="shared" ref="C44:C59" si="13">SUM(B23+D23+F23+H23)</f>
        <v>204</v>
      </c>
      <c r="E44" s="292" t="s">
        <v>123</v>
      </c>
      <c r="F44" s="302"/>
      <c r="G44" s="308">
        <f t="shared" ref="G44:G60" si="14">RANK(H44,$H$44:$H$60)</f>
        <v>10</v>
      </c>
      <c r="H44" s="89">
        <f t="shared" ref="H44:H59" si="15">SUM(M23+O23)</f>
        <v>0</v>
      </c>
      <c r="J44" s="292" t="s">
        <v>123</v>
      </c>
      <c r="K44" s="302"/>
      <c r="L44" s="308">
        <f>SUM(H44+C44)</f>
        <v>204</v>
      </c>
      <c r="M44" s="89">
        <f t="shared" ref="M44:M60" si="16">RANK(L44,$L$44:$L$60)</f>
        <v>8</v>
      </c>
    </row>
    <row r="45" spans="1:17" x14ac:dyDescent="0.25">
      <c r="A45" s="3" t="s">
        <v>124</v>
      </c>
      <c r="B45" s="306">
        <f t="shared" si="12"/>
        <v>7</v>
      </c>
      <c r="C45" s="279">
        <f t="shared" si="13"/>
        <v>152</v>
      </c>
      <c r="E45" s="294" t="s">
        <v>124</v>
      </c>
      <c r="F45" s="303"/>
      <c r="G45" s="306">
        <f t="shared" si="14"/>
        <v>6</v>
      </c>
      <c r="H45" s="279">
        <f t="shared" si="15"/>
        <v>100</v>
      </c>
      <c r="J45" s="294" t="s">
        <v>124</v>
      </c>
      <c r="K45" s="303"/>
      <c r="L45" s="306">
        <f t="shared" ref="L45:L60" si="17">SUM(H45+C45)</f>
        <v>252</v>
      </c>
      <c r="M45" s="279">
        <f t="shared" si="16"/>
        <v>5</v>
      </c>
    </row>
    <row r="46" spans="1:17" x14ac:dyDescent="0.25">
      <c r="A46" s="3" t="s">
        <v>125</v>
      </c>
      <c r="B46" s="306">
        <f t="shared" si="12"/>
        <v>11</v>
      </c>
      <c r="C46" s="279">
        <f t="shared" si="13"/>
        <v>0</v>
      </c>
      <c r="E46" s="294" t="s">
        <v>125</v>
      </c>
      <c r="F46" s="303"/>
      <c r="G46" s="306">
        <f t="shared" si="14"/>
        <v>10</v>
      </c>
      <c r="H46" s="279">
        <f t="shared" si="15"/>
        <v>0</v>
      </c>
      <c r="J46" s="294" t="s">
        <v>125</v>
      </c>
      <c r="K46" s="303"/>
      <c r="L46" s="306">
        <f t="shared" si="17"/>
        <v>0</v>
      </c>
      <c r="M46" s="279">
        <f t="shared" si="16"/>
        <v>12</v>
      </c>
    </row>
    <row r="47" spans="1:17" x14ac:dyDescent="0.25">
      <c r="A47" s="3" t="s">
        <v>126</v>
      </c>
      <c r="B47" s="306">
        <f t="shared" si="12"/>
        <v>11</v>
      </c>
      <c r="C47" s="279">
        <f t="shared" si="13"/>
        <v>0</v>
      </c>
      <c r="E47" s="294" t="s">
        <v>126</v>
      </c>
      <c r="F47" s="303"/>
      <c r="G47" s="306">
        <f t="shared" si="14"/>
        <v>10</v>
      </c>
      <c r="H47" s="279">
        <f t="shared" si="15"/>
        <v>0</v>
      </c>
      <c r="J47" s="294" t="s">
        <v>126</v>
      </c>
      <c r="K47" s="303"/>
      <c r="L47" s="306">
        <f t="shared" si="17"/>
        <v>0</v>
      </c>
      <c r="M47" s="279">
        <f t="shared" si="16"/>
        <v>12</v>
      </c>
    </row>
    <row r="48" spans="1:17" x14ac:dyDescent="0.25">
      <c r="A48" s="3" t="s">
        <v>127</v>
      </c>
      <c r="B48" s="306">
        <f t="shared" si="12"/>
        <v>1</v>
      </c>
      <c r="C48" s="279">
        <f t="shared" si="13"/>
        <v>559</v>
      </c>
      <c r="E48" s="294" t="s">
        <v>127</v>
      </c>
      <c r="F48" s="303"/>
      <c r="G48" s="306">
        <f t="shared" si="14"/>
        <v>3</v>
      </c>
      <c r="H48" s="279">
        <f t="shared" si="15"/>
        <v>260</v>
      </c>
      <c r="J48" s="294" t="s">
        <v>127</v>
      </c>
      <c r="K48" s="303"/>
      <c r="L48" s="306">
        <f t="shared" si="17"/>
        <v>819</v>
      </c>
      <c r="M48" s="279">
        <f t="shared" si="16"/>
        <v>2</v>
      </c>
    </row>
    <row r="49" spans="1:13" x14ac:dyDescent="0.25">
      <c r="A49" s="3" t="s">
        <v>128</v>
      </c>
      <c r="B49" s="306">
        <f t="shared" si="12"/>
        <v>11</v>
      </c>
      <c r="C49" s="279">
        <f t="shared" si="13"/>
        <v>0</v>
      </c>
      <c r="E49" s="294" t="s">
        <v>128</v>
      </c>
      <c r="F49" s="303"/>
      <c r="G49" s="306">
        <f t="shared" si="14"/>
        <v>10</v>
      </c>
      <c r="H49" s="279">
        <f t="shared" si="15"/>
        <v>0</v>
      </c>
      <c r="J49" s="294" t="s">
        <v>128</v>
      </c>
      <c r="K49" s="303"/>
      <c r="L49" s="306">
        <f t="shared" si="17"/>
        <v>0</v>
      </c>
      <c r="M49" s="279">
        <f t="shared" si="16"/>
        <v>12</v>
      </c>
    </row>
    <row r="50" spans="1:13" x14ac:dyDescent="0.25">
      <c r="A50" s="3" t="s">
        <v>129</v>
      </c>
      <c r="B50" s="306">
        <f t="shared" si="12"/>
        <v>8</v>
      </c>
      <c r="C50" s="279">
        <f t="shared" si="13"/>
        <v>126</v>
      </c>
      <c r="E50" s="294" t="s">
        <v>129</v>
      </c>
      <c r="F50" s="303"/>
      <c r="G50" s="306">
        <f t="shared" si="14"/>
        <v>7</v>
      </c>
      <c r="H50" s="279">
        <f t="shared" si="15"/>
        <v>59</v>
      </c>
      <c r="J50" s="294" t="s">
        <v>129</v>
      </c>
      <c r="K50" s="303"/>
      <c r="L50" s="306">
        <f t="shared" si="17"/>
        <v>185</v>
      </c>
      <c r="M50" s="279">
        <f t="shared" si="16"/>
        <v>10</v>
      </c>
    </row>
    <row r="51" spans="1:13" x14ac:dyDescent="0.25">
      <c r="A51" s="3" t="s">
        <v>130</v>
      </c>
      <c r="B51" s="306">
        <f t="shared" si="12"/>
        <v>6</v>
      </c>
      <c r="C51" s="279">
        <f t="shared" si="13"/>
        <v>171</v>
      </c>
      <c r="E51" s="294" t="s">
        <v>130</v>
      </c>
      <c r="F51" s="303"/>
      <c r="G51" s="306">
        <f t="shared" si="14"/>
        <v>8</v>
      </c>
      <c r="H51" s="279">
        <f t="shared" si="15"/>
        <v>55</v>
      </c>
      <c r="J51" s="294" t="s">
        <v>130</v>
      </c>
      <c r="K51" s="303"/>
      <c r="L51" s="306">
        <f t="shared" si="17"/>
        <v>226</v>
      </c>
      <c r="M51" s="279">
        <f t="shared" si="16"/>
        <v>7</v>
      </c>
    </row>
    <row r="52" spans="1:13" x14ac:dyDescent="0.25">
      <c r="A52" s="3" t="s">
        <v>131</v>
      </c>
      <c r="B52" s="306">
        <f t="shared" si="12"/>
        <v>2</v>
      </c>
      <c r="C52" s="279">
        <f t="shared" si="13"/>
        <v>547</v>
      </c>
      <c r="E52" s="294" t="s">
        <v>131</v>
      </c>
      <c r="F52" s="303"/>
      <c r="G52" s="306">
        <f t="shared" si="14"/>
        <v>4</v>
      </c>
      <c r="H52" s="279">
        <f t="shared" si="15"/>
        <v>207</v>
      </c>
      <c r="J52" s="294" t="s">
        <v>131</v>
      </c>
      <c r="K52" s="303"/>
      <c r="L52" s="306">
        <f t="shared" si="17"/>
        <v>754</v>
      </c>
      <c r="M52" s="279">
        <f t="shared" si="16"/>
        <v>3</v>
      </c>
    </row>
    <row r="53" spans="1:13" x14ac:dyDescent="0.25">
      <c r="A53" s="3" t="s">
        <v>132</v>
      </c>
      <c r="B53" s="306">
        <f t="shared" si="12"/>
        <v>5</v>
      </c>
      <c r="C53" s="279">
        <f t="shared" si="13"/>
        <v>190</v>
      </c>
      <c r="E53" s="294" t="s">
        <v>132</v>
      </c>
      <c r="F53" s="303"/>
      <c r="G53" s="306">
        <f t="shared" si="14"/>
        <v>10</v>
      </c>
      <c r="H53" s="279">
        <f t="shared" si="15"/>
        <v>0</v>
      </c>
      <c r="J53" s="294" t="s">
        <v>132</v>
      </c>
      <c r="K53" s="303"/>
      <c r="L53" s="306">
        <f t="shared" si="17"/>
        <v>190</v>
      </c>
      <c r="M53" s="279">
        <f t="shared" si="16"/>
        <v>9</v>
      </c>
    </row>
    <row r="54" spans="1:13" x14ac:dyDescent="0.25">
      <c r="A54" s="3" t="s">
        <v>155</v>
      </c>
      <c r="B54" s="306">
        <f t="shared" si="12"/>
        <v>11</v>
      </c>
      <c r="C54" s="279">
        <f t="shared" si="13"/>
        <v>0</v>
      </c>
      <c r="E54" s="294" t="s">
        <v>155</v>
      </c>
      <c r="F54" s="303"/>
      <c r="G54" s="306">
        <f t="shared" si="14"/>
        <v>10</v>
      </c>
      <c r="H54" s="279">
        <f t="shared" si="15"/>
        <v>0</v>
      </c>
      <c r="J54" s="294" t="s">
        <v>155</v>
      </c>
      <c r="K54" s="303"/>
      <c r="L54" s="306">
        <f t="shared" si="17"/>
        <v>0</v>
      </c>
      <c r="M54" s="279">
        <f t="shared" si="16"/>
        <v>12</v>
      </c>
    </row>
    <row r="55" spans="1:13" x14ac:dyDescent="0.25">
      <c r="A55" s="3" t="s">
        <v>133</v>
      </c>
      <c r="B55" s="306">
        <f t="shared" si="12"/>
        <v>4</v>
      </c>
      <c r="C55" s="279">
        <f t="shared" si="13"/>
        <v>196</v>
      </c>
      <c r="E55" s="294" t="s">
        <v>133</v>
      </c>
      <c r="F55" s="303"/>
      <c r="G55" s="306">
        <f t="shared" si="14"/>
        <v>1</v>
      </c>
      <c r="H55" s="279">
        <f t="shared" si="15"/>
        <v>713</v>
      </c>
      <c r="J55" s="294" t="s">
        <v>133</v>
      </c>
      <c r="K55" s="303"/>
      <c r="L55" s="306">
        <f t="shared" si="17"/>
        <v>909</v>
      </c>
      <c r="M55" s="279">
        <f t="shared" si="16"/>
        <v>1</v>
      </c>
    </row>
    <row r="56" spans="1:13" x14ac:dyDescent="0.25">
      <c r="A56" s="3" t="s">
        <v>154</v>
      </c>
      <c r="B56" s="306">
        <f t="shared" si="12"/>
        <v>11</v>
      </c>
      <c r="C56" s="279">
        <f t="shared" si="13"/>
        <v>0</v>
      </c>
      <c r="E56" s="294" t="s">
        <v>154</v>
      </c>
      <c r="F56" s="303"/>
      <c r="G56" s="306">
        <f t="shared" si="14"/>
        <v>10</v>
      </c>
      <c r="H56" s="279">
        <f t="shared" si="15"/>
        <v>0</v>
      </c>
      <c r="J56" s="294" t="s">
        <v>154</v>
      </c>
      <c r="K56" s="303"/>
      <c r="L56" s="306">
        <f t="shared" si="17"/>
        <v>0</v>
      </c>
      <c r="M56" s="279">
        <f t="shared" si="16"/>
        <v>12</v>
      </c>
    </row>
    <row r="57" spans="1:13" x14ac:dyDescent="0.25">
      <c r="A57" s="367" t="s">
        <v>184</v>
      </c>
      <c r="B57" s="306">
        <f t="shared" si="12"/>
        <v>11</v>
      </c>
      <c r="C57" s="363">
        <f t="shared" si="13"/>
        <v>0</v>
      </c>
      <c r="E57" s="367" t="s">
        <v>184</v>
      </c>
      <c r="F57" s="368"/>
      <c r="G57" s="306">
        <f t="shared" si="14"/>
        <v>2</v>
      </c>
      <c r="H57" s="363">
        <f t="shared" si="15"/>
        <v>460</v>
      </c>
      <c r="J57" s="367" t="s">
        <v>184</v>
      </c>
      <c r="K57" s="368"/>
      <c r="L57" s="306">
        <f t="shared" ref="L57:L58" si="18">SUM(H57+C57)</f>
        <v>460</v>
      </c>
      <c r="M57" s="363">
        <f t="shared" si="16"/>
        <v>4</v>
      </c>
    </row>
    <row r="58" spans="1:13" x14ac:dyDescent="0.25">
      <c r="A58" s="367" t="s">
        <v>182</v>
      </c>
      <c r="B58" s="306">
        <f t="shared" si="12"/>
        <v>11</v>
      </c>
      <c r="C58" s="363">
        <f t="shared" si="13"/>
        <v>0</v>
      </c>
      <c r="E58" s="367" t="s">
        <v>182</v>
      </c>
      <c r="F58" s="368"/>
      <c r="G58" s="306">
        <f t="shared" si="14"/>
        <v>10</v>
      </c>
      <c r="H58" s="363">
        <f t="shared" si="15"/>
        <v>0</v>
      </c>
      <c r="J58" s="231" t="s">
        <v>182</v>
      </c>
      <c r="K58" s="351"/>
      <c r="L58" s="306">
        <f t="shared" si="18"/>
        <v>0</v>
      </c>
      <c r="M58" s="363">
        <f t="shared" si="16"/>
        <v>12</v>
      </c>
    </row>
    <row r="59" spans="1:13" x14ac:dyDescent="0.25">
      <c r="A59" s="367" t="s">
        <v>185</v>
      </c>
      <c r="B59" s="306">
        <f t="shared" si="12"/>
        <v>10</v>
      </c>
      <c r="C59" s="376">
        <f t="shared" si="13"/>
        <v>81</v>
      </c>
      <c r="E59" s="289" t="s">
        <v>185</v>
      </c>
      <c r="F59" s="368"/>
      <c r="G59" s="306">
        <f t="shared" si="14"/>
        <v>9</v>
      </c>
      <c r="H59" s="376">
        <f t="shared" si="15"/>
        <v>7</v>
      </c>
      <c r="J59" s="289" t="s">
        <v>185</v>
      </c>
      <c r="K59" s="368"/>
      <c r="L59" s="306">
        <f t="shared" ref="L59" si="19">SUM(H59+C59)</f>
        <v>88</v>
      </c>
      <c r="M59" s="376">
        <f t="shared" si="16"/>
        <v>11</v>
      </c>
    </row>
    <row r="60" spans="1:13" ht="15.75" thickBot="1" x14ac:dyDescent="0.3">
      <c r="A60" s="5" t="s">
        <v>134</v>
      </c>
      <c r="B60" s="307">
        <f t="shared" si="12"/>
        <v>9</v>
      </c>
      <c r="C60" s="280">
        <f t="shared" ref="C60" si="20">SUM(B39+D39+F39+H39)</f>
        <v>123</v>
      </c>
      <c r="E60" s="296" t="s">
        <v>134</v>
      </c>
      <c r="F60" s="304"/>
      <c r="G60" s="307">
        <f t="shared" si="14"/>
        <v>5</v>
      </c>
      <c r="H60" s="280">
        <f t="shared" ref="H60" si="21">SUM(M39+O39)</f>
        <v>118</v>
      </c>
      <c r="J60" s="296" t="s">
        <v>134</v>
      </c>
      <c r="K60" s="304"/>
      <c r="L60" s="307">
        <f t="shared" si="17"/>
        <v>241</v>
      </c>
      <c r="M60" s="280">
        <f t="shared" si="16"/>
        <v>6</v>
      </c>
    </row>
  </sheetData>
  <sortState ref="M38:O51">
    <sortCondition ref="N38:N51"/>
  </sortState>
  <mergeCells count="131">
    <mergeCell ref="O27:P27"/>
    <mergeCell ref="M28:N28"/>
    <mergeCell ref="O28:P28"/>
    <mergeCell ref="O35:P35"/>
    <mergeCell ref="B31:C31"/>
    <mergeCell ref="D31:E31"/>
    <mergeCell ref="B28:C28"/>
    <mergeCell ref="D28:E28"/>
    <mergeCell ref="B29:C29"/>
    <mergeCell ref="D29:E29"/>
    <mergeCell ref="B30:C30"/>
    <mergeCell ref="D30:E30"/>
    <mergeCell ref="F30:G30"/>
    <mergeCell ref="H30:I30"/>
    <mergeCell ref="B34:C34"/>
    <mergeCell ref="D34:E34"/>
    <mergeCell ref="F34:G34"/>
    <mergeCell ref="F31:G31"/>
    <mergeCell ref="H31:I31"/>
    <mergeCell ref="F28:G28"/>
    <mergeCell ref="O29:P29"/>
    <mergeCell ref="O30:P30"/>
    <mergeCell ref="M31:N31"/>
    <mergeCell ref="O31:P31"/>
    <mergeCell ref="O32:P32"/>
    <mergeCell ref="M36:N36"/>
    <mergeCell ref="O36:P36"/>
    <mergeCell ref="B36:C36"/>
    <mergeCell ref="D36:E36"/>
    <mergeCell ref="F36:G36"/>
    <mergeCell ref="H36:I36"/>
    <mergeCell ref="B37:C37"/>
    <mergeCell ref="D37:E37"/>
    <mergeCell ref="F37:G37"/>
    <mergeCell ref="H37:I37"/>
    <mergeCell ref="O33:P33"/>
    <mergeCell ref="M34:N34"/>
    <mergeCell ref="O34:P34"/>
    <mergeCell ref="M37:N37"/>
    <mergeCell ref="O37:P37"/>
    <mergeCell ref="M35:N35"/>
    <mergeCell ref="H34:I34"/>
    <mergeCell ref="B35:C35"/>
    <mergeCell ref="D35:E35"/>
    <mergeCell ref="F35:G35"/>
    <mergeCell ref="H35:I35"/>
    <mergeCell ref="F29:G29"/>
    <mergeCell ref="H29:I29"/>
    <mergeCell ref="M29:N29"/>
    <mergeCell ref="M33:N33"/>
    <mergeCell ref="B27:C27"/>
    <mergeCell ref="D27:E27"/>
    <mergeCell ref="F27:G27"/>
    <mergeCell ref="H27:I27"/>
    <mergeCell ref="H28:I28"/>
    <mergeCell ref="B32:C32"/>
    <mergeCell ref="D32:E32"/>
    <mergeCell ref="F32:G32"/>
    <mergeCell ref="H32:I32"/>
    <mergeCell ref="B33:C33"/>
    <mergeCell ref="D33:E33"/>
    <mergeCell ref="F33:G33"/>
    <mergeCell ref="H33:I33"/>
    <mergeCell ref="M30:N30"/>
    <mergeCell ref="M27:N27"/>
    <mergeCell ref="M32:N32"/>
    <mergeCell ref="AB1:AK1"/>
    <mergeCell ref="AL1:AU1"/>
    <mergeCell ref="B21:C21"/>
    <mergeCell ref="D21:E21"/>
    <mergeCell ref="F21:G21"/>
    <mergeCell ref="H21:I21"/>
    <mergeCell ref="O21:P21"/>
    <mergeCell ref="A21:A22"/>
    <mergeCell ref="B1:F1"/>
    <mergeCell ref="G1:M1"/>
    <mergeCell ref="B22:C22"/>
    <mergeCell ref="D22:E22"/>
    <mergeCell ref="F22:G22"/>
    <mergeCell ref="H22:I22"/>
    <mergeCell ref="M22:N22"/>
    <mergeCell ref="N1:T1"/>
    <mergeCell ref="M21:N21"/>
    <mergeCell ref="O22:P22"/>
    <mergeCell ref="K21:L22"/>
    <mergeCell ref="U1:AA1"/>
    <mergeCell ref="A1:A2"/>
    <mergeCell ref="B26:C26"/>
    <mergeCell ref="D26:E26"/>
    <mergeCell ref="F26:G26"/>
    <mergeCell ref="H26:I26"/>
    <mergeCell ref="M25:N25"/>
    <mergeCell ref="M23:N23"/>
    <mergeCell ref="O23:P23"/>
    <mergeCell ref="M24:N24"/>
    <mergeCell ref="O24:P24"/>
    <mergeCell ref="B24:C24"/>
    <mergeCell ref="D24:E24"/>
    <mergeCell ref="F24:G24"/>
    <mergeCell ref="H24:I24"/>
    <mergeCell ref="B25:C25"/>
    <mergeCell ref="D25:E25"/>
    <mergeCell ref="F25:G25"/>
    <mergeCell ref="H25:I25"/>
    <mergeCell ref="B23:C23"/>
    <mergeCell ref="D23:E23"/>
    <mergeCell ref="F23:G23"/>
    <mergeCell ref="H23:I23"/>
    <mergeCell ref="O25:P25"/>
    <mergeCell ref="M26:N26"/>
    <mergeCell ref="O26:P26"/>
    <mergeCell ref="B38:C38"/>
    <mergeCell ref="D38:E38"/>
    <mergeCell ref="F38:G38"/>
    <mergeCell ref="H38:I38"/>
    <mergeCell ref="M38:N38"/>
    <mergeCell ref="O38:P38"/>
    <mergeCell ref="A41:C41"/>
    <mergeCell ref="A42:C42"/>
    <mergeCell ref="E43:F43"/>
    <mergeCell ref="E41:H41"/>
    <mergeCell ref="E42:H42"/>
    <mergeCell ref="J41:M41"/>
    <mergeCell ref="J42:M42"/>
    <mergeCell ref="J43:K43"/>
    <mergeCell ref="B39:C39"/>
    <mergeCell ref="D39:E39"/>
    <mergeCell ref="F39:G39"/>
    <mergeCell ref="H39:I39"/>
    <mergeCell ref="M39:N39"/>
    <mergeCell ref="O39:P3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BI182"/>
  <sheetViews>
    <sheetView workbookViewId="0">
      <pane xSplit="3" ySplit="2" topLeftCell="Y117" activePane="bottomRight" state="frozen"/>
      <selection activeCell="AQ159" sqref="AQ159"/>
      <selection pane="topRight" activeCell="AQ159" sqref="AQ159"/>
      <selection pane="bottomLeft" activeCell="AQ159" sqref="AQ159"/>
      <selection pane="bottomRight" activeCell="AJ98" sqref="AJ98"/>
    </sheetView>
  </sheetViews>
  <sheetFormatPr baseColWidth="10" defaultColWidth="11.5703125" defaultRowHeight="15" x14ac:dyDescent="0.25"/>
  <cols>
    <col min="2" max="2" width="12.140625" bestFit="1" customWidth="1"/>
    <col min="3" max="3" width="24.42578125" customWidth="1"/>
    <col min="4" max="4" width="6.28515625" bestFit="1" customWidth="1"/>
    <col min="5" max="5" width="11.42578125" bestFit="1" customWidth="1"/>
    <col min="6" max="6" width="9.5703125" bestFit="1" customWidth="1"/>
    <col min="7" max="7" width="9.28515625" bestFit="1" customWidth="1"/>
    <col min="8" max="8" width="7.85546875" bestFit="1" customWidth="1"/>
    <col min="9" max="10" width="7.85546875" customWidth="1"/>
    <col min="11" max="11" width="6.28515625" bestFit="1" customWidth="1"/>
    <col min="12" max="12" width="11.42578125" bestFit="1" customWidth="1"/>
    <col min="13" max="13" width="8.7109375" bestFit="1" customWidth="1"/>
    <col min="14" max="14" width="9.28515625" bestFit="1" customWidth="1"/>
    <col min="15" max="15" width="7.85546875" bestFit="1" customWidth="1"/>
    <col min="16" max="16" width="9.85546875" bestFit="1" customWidth="1"/>
    <col min="17" max="17" width="8.140625" bestFit="1" customWidth="1"/>
    <col min="18" max="19" width="7.85546875" customWidth="1"/>
    <col min="20" max="20" width="6.28515625" bestFit="1" customWidth="1"/>
    <col min="22" max="22" width="8.7109375" bestFit="1" customWidth="1"/>
    <col min="23" max="23" width="9.28515625" bestFit="1" customWidth="1"/>
    <col min="24" max="24" width="9.5703125" bestFit="1" customWidth="1"/>
    <col min="25" max="25" width="9.85546875" bestFit="1" customWidth="1"/>
    <col min="26" max="26" width="8.140625" bestFit="1" customWidth="1"/>
    <col min="27" max="28" width="7.85546875" customWidth="1"/>
    <col min="29" max="29" width="6.28515625" bestFit="1" customWidth="1"/>
    <col min="31" max="31" width="8.7109375" bestFit="1" customWidth="1"/>
    <col min="32" max="32" width="9.28515625" bestFit="1" customWidth="1"/>
    <col min="33" max="33" width="7.85546875" bestFit="1" customWidth="1"/>
    <col min="34" max="34" width="9.85546875" bestFit="1" customWidth="1"/>
    <col min="35" max="35" width="8.140625" bestFit="1" customWidth="1"/>
    <col min="36" max="37" width="7.85546875" customWidth="1"/>
    <col min="38" max="38" width="6.28515625" bestFit="1" customWidth="1"/>
    <col min="40" max="40" width="8.7109375" bestFit="1" customWidth="1"/>
    <col min="41" max="41" width="9.28515625" bestFit="1" customWidth="1"/>
    <col min="42" max="42" width="7.85546875" bestFit="1" customWidth="1"/>
    <col min="43" max="43" width="9.85546875" bestFit="1" customWidth="1"/>
    <col min="44" max="44" width="8.28515625" bestFit="1" customWidth="1"/>
    <col min="45" max="45" width="10.85546875" bestFit="1" customWidth="1"/>
    <col min="46" max="46" width="10.5703125" bestFit="1" customWidth="1"/>
    <col min="47" max="47" width="10.42578125" bestFit="1" customWidth="1"/>
    <col min="48" max="49" width="7.85546875" customWidth="1"/>
    <col min="50" max="50" width="6.28515625" bestFit="1" customWidth="1"/>
    <col min="52" max="52" width="8.7109375" bestFit="1" customWidth="1"/>
    <col min="53" max="53" width="9.28515625" bestFit="1" customWidth="1"/>
    <col min="54" max="54" width="7.85546875" bestFit="1" customWidth="1"/>
    <col min="55" max="55" width="9.85546875" bestFit="1" customWidth="1"/>
    <col min="56" max="56" width="8.28515625" bestFit="1" customWidth="1"/>
    <col min="57" max="57" width="10.85546875" bestFit="1" customWidth="1"/>
    <col min="58" max="58" width="10.5703125" bestFit="1" customWidth="1"/>
    <col min="59" max="59" width="10.42578125" bestFit="1" customWidth="1"/>
    <col min="60" max="61" width="7.85546875" customWidth="1"/>
  </cols>
  <sheetData>
    <row r="1" spans="1:61" ht="15.75" thickBot="1" x14ac:dyDescent="0.3">
      <c r="A1" s="443" t="s">
        <v>163</v>
      </c>
      <c r="B1" s="443" t="s">
        <v>10</v>
      </c>
      <c r="C1" s="443" t="s">
        <v>11</v>
      </c>
      <c r="D1" s="401" t="s">
        <v>0</v>
      </c>
      <c r="E1" s="401"/>
      <c r="F1" s="401"/>
      <c r="G1" s="401"/>
      <c r="H1" s="401"/>
      <c r="I1" s="401"/>
      <c r="J1" s="401"/>
      <c r="K1" s="445" t="s">
        <v>1</v>
      </c>
      <c r="L1" s="446"/>
      <c r="M1" s="446"/>
      <c r="N1" s="446"/>
      <c r="O1" s="446"/>
      <c r="P1" s="446"/>
      <c r="Q1" s="446"/>
      <c r="R1" s="446"/>
      <c r="S1" s="447"/>
      <c r="T1" s="445" t="s">
        <v>139</v>
      </c>
      <c r="U1" s="446"/>
      <c r="V1" s="446"/>
      <c r="W1" s="446"/>
      <c r="X1" s="446"/>
      <c r="Y1" s="446"/>
      <c r="Z1" s="446"/>
      <c r="AA1" s="446"/>
      <c r="AB1" s="447"/>
      <c r="AC1" s="401" t="s">
        <v>140</v>
      </c>
      <c r="AD1" s="401"/>
      <c r="AE1" s="401"/>
      <c r="AF1" s="401"/>
      <c r="AG1" s="401"/>
      <c r="AH1" s="401"/>
      <c r="AI1" s="401"/>
      <c r="AJ1" s="277"/>
      <c r="AK1" s="277"/>
      <c r="AL1" s="401" t="s">
        <v>2</v>
      </c>
      <c r="AM1" s="401"/>
      <c r="AN1" s="401"/>
      <c r="AO1" s="401"/>
      <c r="AP1" s="401"/>
      <c r="AQ1" s="401"/>
      <c r="AR1" s="401"/>
      <c r="AS1" s="401"/>
      <c r="AT1" s="401"/>
      <c r="AU1" s="401"/>
      <c r="AV1" s="277"/>
      <c r="AW1" s="277"/>
      <c r="AX1" s="401" t="s">
        <v>2</v>
      </c>
      <c r="AY1" s="401"/>
      <c r="AZ1" s="401"/>
      <c r="BA1" s="401"/>
      <c r="BB1" s="401"/>
      <c r="BC1" s="401"/>
      <c r="BD1" s="401"/>
      <c r="BE1" s="401"/>
      <c r="BF1" s="401"/>
      <c r="BG1" s="401"/>
      <c r="BH1" s="277"/>
      <c r="BI1" s="277"/>
    </row>
    <row r="2" spans="1:61" ht="15.75" thickBot="1" x14ac:dyDescent="0.3">
      <c r="A2" s="444"/>
      <c r="B2" s="444"/>
      <c r="C2" s="444"/>
      <c r="D2" s="48" t="s">
        <v>44</v>
      </c>
      <c r="E2" s="48" t="s">
        <v>136</v>
      </c>
      <c r="F2" s="48" t="s">
        <v>46</v>
      </c>
      <c r="G2" s="48" t="s">
        <v>137</v>
      </c>
      <c r="H2" s="48" t="s">
        <v>48</v>
      </c>
      <c r="I2" s="48" t="s">
        <v>168</v>
      </c>
      <c r="J2" s="48" t="s">
        <v>42</v>
      </c>
      <c r="K2" s="48" t="s">
        <v>44</v>
      </c>
      <c r="L2" s="48" t="s">
        <v>136</v>
      </c>
      <c r="M2" s="48" t="s">
        <v>46</v>
      </c>
      <c r="N2" s="48" t="s">
        <v>137</v>
      </c>
      <c r="O2" s="48" t="s">
        <v>48</v>
      </c>
      <c r="P2" s="48" t="s">
        <v>138</v>
      </c>
      <c r="Q2" s="48" t="s">
        <v>135</v>
      </c>
      <c r="R2" s="48" t="s">
        <v>168</v>
      </c>
      <c r="S2" s="48" t="s">
        <v>42</v>
      </c>
      <c r="T2" s="48" t="s">
        <v>44</v>
      </c>
      <c r="U2" s="48" t="s">
        <v>136</v>
      </c>
      <c r="V2" s="48" t="s">
        <v>46</v>
      </c>
      <c r="W2" s="48" t="s">
        <v>137</v>
      </c>
      <c r="X2" s="48" t="s">
        <v>48</v>
      </c>
      <c r="Y2" s="48" t="s">
        <v>138</v>
      </c>
      <c r="Z2" s="48" t="s">
        <v>135</v>
      </c>
      <c r="AA2" s="48" t="s">
        <v>168</v>
      </c>
      <c r="AB2" s="48" t="s">
        <v>42</v>
      </c>
      <c r="AC2" s="48" t="s">
        <v>44</v>
      </c>
      <c r="AD2" s="48" t="s">
        <v>136</v>
      </c>
      <c r="AE2" s="48" t="s">
        <v>46</v>
      </c>
      <c r="AF2" s="48" t="s">
        <v>137</v>
      </c>
      <c r="AG2" s="48" t="s">
        <v>48</v>
      </c>
      <c r="AH2" s="48" t="s">
        <v>138</v>
      </c>
      <c r="AI2" s="48" t="s">
        <v>135</v>
      </c>
      <c r="AJ2" s="48" t="s">
        <v>168</v>
      </c>
      <c r="AK2" s="48" t="s">
        <v>42</v>
      </c>
      <c r="AL2" s="48" t="s">
        <v>44</v>
      </c>
      <c r="AM2" s="48" t="s">
        <v>136</v>
      </c>
      <c r="AN2" s="48" t="s">
        <v>46</v>
      </c>
      <c r="AO2" s="48" t="s">
        <v>137</v>
      </c>
      <c r="AP2" s="48" t="s">
        <v>48</v>
      </c>
      <c r="AQ2" s="48" t="s">
        <v>138</v>
      </c>
      <c r="AR2" s="48" t="s">
        <v>135</v>
      </c>
      <c r="AS2" s="48" t="s">
        <v>149</v>
      </c>
      <c r="AT2" s="48" t="s">
        <v>150</v>
      </c>
      <c r="AU2" s="48" t="s">
        <v>151</v>
      </c>
      <c r="AV2" s="48" t="s">
        <v>168</v>
      </c>
      <c r="AW2" s="48" t="s">
        <v>42</v>
      </c>
      <c r="AX2" s="48" t="s">
        <v>44</v>
      </c>
      <c r="AY2" s="48" t="s">
        <v>136</v>
      </c>
      <c r="AZ2" s="48" t="s">
        <v>46</v>
      </c>
      <c r="BA2" s="48" t="s">
        <v>137</v>
      </c>
      <c r="BB2" s="48" t="s">
        <v>48</v>
      </c>
      <c r="BC2" s="48" t="s">
        <v>138</v>
      </c>
      <c r="BD2" s="48" t="s">
        <v>135</v>
      </c>
      <c r="BE2" s="48" t="s">
        <v>149</v>
      </c>
      <c r="BF2" s="48" t="s">
        <v>150</v>
      </c>
      <c r="BG2" s="48" t="s">
        <v>151</v>
      </c>
      <c r="BH2" s="48" t="s">
        <v>168</v>
      </c>
      <c r="BI2" s="48" t="s">
        <v>42</v>
      </c>
    </row>
    <row r="3" spans="1:61" x14ac:dyDescent="0.25">
      <c r="A3" s="443" t="s">
        <v>0</v>
      </c>
      <c r="B3" s="312" t="str">
        <f>Inscription!A2</f>
        <v>SSSL</v>
      </c>
      <c r="C3" s="312" t="str">
        <f>Inscription!B2</f>
        <v>Missy Roy</v>
      </c>
      <c r="D3" s="320">
        <f>SUMIF('11 ans et -'!$B$5:$B$34,$C3,'11 ans et -'!$I$5:$I$34)</f>
        <v>0</v>
      </c>
      <c r="E3" s="321">
        <f>SUMIF('11 ans et -'!$B$39:$B$68,$C3,'11 ans et -'!$I$39:$I$68)</f>
        <v>8</v>
      </c>
      <c r="F3" s="321">
        <f>SUMIF('11 ans et -'!$B$73:$B$102,$C3,'11 ans et -'!$I$73:$I$102)</f>
        <v>10</v>
      </c>
      <c r="G3" s="321">
        <f>SUMIF('11 ans et -'!$B$107:$B$136,$C3,'11 ans et -'!$I$107:$I$136)</f>
        <v>12</v>
      </c>
      <c r="H3" s="146">
        <f>SUMIF('11 ans et -'!$B$141:$B$170,$C3,'11 ans et -'!$I$141:$I$170)</f>
        <v>10</v>
      </c>
      <c r="I3" s="339">
        <f>SUM(D3+E3+F3+G3+H3)</f>
        <v>40</v>
      </c>
      <c r="J3" s="340">
        <f>RANK(I3,$I$3:$I$32)</f>
        <v>7</v>
      </c>
      <c r="K3" s="336"/>
      <c r="L3" s="337"/>
      <c r="M3" s="337"/>
      <c r="N3" s="337"/>
      <c r="O3" s="337"/>
      <c r="P3" s="337"/>
      <c r="Q3" s="338"/>
      <c r="R3" s="336"/>
      <c r="S3" s="338"/>
      <c r="T3" s="336"/>
      <c r="U3" s="337"/>
      <c r="V3" s="337"/>
      <c r="W3" s="337"/>
      <c r="X3" s="337"/>
      <c r="Y3" s="337"/>
      <c r="Z3" s="338"/>
      <c r="AA3" s="336"/>
      <c r="AB3" s="338"/>
      <c r="AC3" s="336"/>
      <c r="AD3" s="337"/>
      <c r="AE3" s="337"/>
      <c r="AF3" s="337"/>
      <c r="AG3" s="337"/>
      <c r="AH3" s="337"/>
      <c r="AI3" s="338"/>
      <c r="AJ3" s="336"/>
      <c r="AK3" s="338"/>
      <c r="AL3" s="336"/>
      <c r="AM3" s="337"/>
      <c r="AN3" s="337"/>
      <c r="AO3" s="337"/>
      <c r="AP3" s="337"/>
      <c r="AQ3" s="337"/>
      <c r="AR3" s="337"/>
      <c r="AS3" s="337"/>
      <c r="AT3" s="337"/>
      <c r="AU3" s="338"/>
      <c r="AV3" s="336"/>
      <c r="AW3" s="338"/>
      <c r="AX3" s="336"/>
      <c r="AY3" s="337"/>
      <c r="AZ3" s="337"/>
      <c r="BA3" s="337"/>
      <c r="BB3" s="337"/>
      <c r="BC3" s="337"/>
      <c r="BD3" s="337"/>
      <c r="BE3" s="337"/>
      <c r="BF3" s="337"/>
      <c r="BG3" s="338"/>
      <c r="BH3" s="336"/>
      <c r="BI3" s="338"/>
    </row>
    <row r="4" spans="1:61" x14ac:dyDescent="0.25">
      <c r="A4" s="441"/>
      <c r="B4" s="227" t="str">
        <f>Inscription!A3</f>
        <v>CASO</v>
      </c>
      <c r="C4" s="227" t="str">
        <f>Inscription!B3</f>
        <v>Étienne Roy</v>
      </c>
      <c r="D4" s="19">
        <f>SUMIF('11 ans et -'!$B$5:$B$34,$C4,'11 ans et -'!$I$5:$I$34)</f>
        <v>0</v>
      </c>
      <c r="E4" s="275">
        <f>SUMIF('11 ans et -'!$B$39:$B$68,$C4,'11 ans et -'!$I$39:$I$68)</f>
        <v>12</v>
      </c>
      <c r="F4" s="275">
        <f>SUMIF('11 ans et -'!$B$73:$B$102,$C4,'11 ans et -'!$I$73:$I$102)</f>
        <v>14</v>
      </c>
      <c r="G4" s="275">
        <f>SUMIF('11 ans et -'!$B$107:$B$136,$C4,'11 ans et -'!$I$107:$I$136)</f>
        <v>16</v>
      </c>
      <c r="H4" s="41">
        <f>SUMIF('11 ans et -'!$B$141:$B$170,$C4,'11 ans et -'!$I$141:$I$170)</f>
        <v>14</v>
      </c>
      <c r="I4" s="339">
        <f t="shared" ref="I4:I32" si="0">SUM(D4+E4+F4+G4+H4)</f>
        <v>56</v>
      </c>
      <c r="J4" s="340">
        <f t="shared" ref="J4:J32" si="1">RANK(I4,$I$3:$I$32)</f>
        <v>5</v>
      </c>
      <c r="K4" s="319"/>
      <c r="L4" s="315"/>
      <c r="M4" s="315"/>
      <c r="N4" s="315"/>
      <c r="O4" s="315"/>
      <c r="P4" s="315"/>
      <c r="Q4" s="316"/>
      <c r="R4" s="336"/>
      <c r="S4" s="338"/>
      <c r="T4" s="319"/>
      <c r="U4" s="315"/>
      <c r="V4" s="315"/>
      <c r="W4" s="315"/>
      <c r="X4" s="315"/>
      <c r="Y4" s="315"/>
      <c r="Z4" s="316"/>
      <c r="AA4" s="336"/>
      <c r="AB4" s="338"/>
      <c r="AC4" s="319"/>
      <c r="AD4" s="315"/>
      <c r="AE4" s="315"/>
      <c r="AF4" s="315"/>
      <c r="AG4" s="315"/>
      <c r="AH4" s="315"/>
      <c r="AI4" s="316"/>
      <c r="AJ4" s="336"/>
      <c r="AK4" s="338"/>
      <c r="AL4" s="319"/>
      <c r="AM4" s="315"/>
      <c r="AN4" s="315"/>
      <c r="AO4" s="315"/>
      <c r="AP4" s="315"/>
      <c r="AQ4" s="315"/>
      <c r="AR4" s="315"/>
      <c r="AS4" s="315"/>
      <c r="AT4" s="315"/>
      <c r="AU4" s="316"/>
      <c r="AV4" s="336"/>
      <c r="AW4" s="338"/>
      <c r="AX4" s="319"/>
      <c r="AY4" s="315"/>
      <c r="AZ4" s="315"/>
      <c r="BA4" s="315"/>
      <c r="BB4" s="315"/>
      <c r="BC4" s="315"/>
      <c r="BD4" s="315"/>
      <c r="BE4" s="315"/>
      <c r="BF4" s="315"/>
      <c r="BG4" s="316"/>
      <c r="BH4" s="336"/>
      <c r="BI4" s="338"/>
    </row>
    <row r="5" spans="1:61" x14ac:dyDescent="0.25">
      <c r="A5" s="441"/>
      <c r="B5" s="227" t="str">
        <f>Inscription!A4</f>
        <v>CAEM</v>
      </c>
      <c r="C5" s="227" t="str">
        <f>Inscription!B4</f>
        <v>Emmy Mastrovito</v>
      </c>
      <c r="D5" s="19">
        <f>SUMIF('11 ans et -'!$B$5:$B$34,$C5,'11 ans et -'!$I$5:$I$34)</f>
        <v>0</v>
      </c>
      <c r="E5" s="275">
        <f>SUMIF('11 ans et -'!$B$39:$B$68,$C5,'11 ans et -'!$I$39:$I$68)</f>
        <v>16</v>
      </c>
      <c r="F5" s="275">
        <f>SUMIF('11 ans et -'!$B$73:$B$102,$C5,'11 ans et -'!$I$73:$I$102)</f>
        <v>13</v>
      </c>
      <c r="G5" s="275">
        <f>SUMIF('11 ans et -'!$B$107:$B$136,$C5,'11 ans et -'!$I$107:$I$136)</f>
        <v>18</v>
      </c>
      <c r="H5" s="41">
        <f>SUMIF('11 ans et -'!$B$141:$B$170,$C5,'11 ans et -'!$I$141:$I$170)</f>
        <v>18</v>
      </c>
      <c r="I5" s="339">
        <f t="shared" si="0"/>
        <v>65</v>
      </c>
      <c r="J5" s="340">
        <f t="shared" si="1"/>
        <v>2</v>
      </c>
      <c r="K5" s="319"/>
      <c r="L5" s="315"/>
      <c r="M5" s="315"/>
      <c r="N5" s="315"/>
      <c r="O5" s="315"/>
      <c r="P5" s="315"/>
      <c r="Q5" s="316"/>
      <c r="R5" s="336"/>
      <c r="S5" s="338"/>
      <c r="T5" s="319"/>
      <c r="U5" s="315"/>
      <c r="V5" s="315"/>
      <c r="W5" s="315"/>
      <c r="X5" s="315"/>
      <c r="Y5" s="315"/>
      <c r="Z5" s="316"/>
      <c r="AA5" s="336"/>
      <c r="AB5" s="338"/>
      <c r="AC5" s="319"/>
      <c r="AD5" s="315"/>
      <c r="AE5" s="315"/>
      <c r="AF5" s="315"/>
      <c r="AG5" s="315"/>
      <c r="AH5" s="315"/>
      <c r="AI5" s="316"/>
      <c r="AJ5" s="336"/>
      <c r="AK5" s="338"/>
      <c r="AL5" s="319"/>
      <c r="AM5" s="315"/>
      <c r="AN5" s="315"/>
      <c r="AO5" s="315"/>
      <c r="AP5" s="315"/>
      <c r="AQ5" s="315"/>
      <c r="AR5" s="315"/>
      <c r="AS5" s="315"/>
      <c r="AT5" s="315"/>
      <c r="AU5" s="316"/>
      <c r="AV5" s="336"/>
      <c r="AW5" s="338"/>
      <c r="AX5" s="319"/>
      <c r="AY5" s="315"/>
      <c r="AZ5" s="315"/>
      <c r="BA5" s="315"/>
      <c r="BB5" s="315"/>
      <c r="BC5" s="315"/>
      <c r="BD5" s="315"/>
      <c r="BE5" s="315"/>
      <c r="BF5" s="315"/>
      <c r="BG5" s="316"/>
      <c r="BH5" s="336"/>
      <c r="BI5" s="338"/>
    </row>
    <row r="6" spans="1:61" x14ac:dyDescent="0.25">
      <c r="A6" s="441"/>
      <c r="B6" s="227" t="str">
        <f>Inscription!A5</f>
        <v>Dam'eauclès</v>
      </c>
      <c r="C6" s="227" t="str">
        <f>Inscription!B5</f>
        <v>Katherine Gaulin</v>
      </c>
      <c r="D6" s="19">
        <f>SUMIF('11 ans et -'!$B$5:$B$34,$C6,'11 ans et -'!$I$5:$I$34)</f>
        <v>0</v>
      </c>
      <c r="E6" s="275">
        <f>SUMIF('11 ans et -'!$B$39:$B$68,$C6,'11 ans et -'!$I$39:$I$68)</f>
        <v>11</v>
      </c>
      <c r="F6" s="275">
        <f>SUMIF('11 ans et -'!$B$73:$B$102,$C6,'11 ans et -'!$I$73:$I$102)</f>
        <v>6</v>
      </c>
      <c r="G6" s="275">
        <f>SUMIF('11 ans et -'!$B$107:$B$136,$C6,'11 ans et -'!$I$107:$I$136)</f>
        <v>7</v>
      </c>
      <c r="H6" s="41">
        <f>SUMIF('11 ans et -'!$B$141:$B$170,$C6,'11 ans et -'!$I$141:$I$170)</f>
        <v>5</v>
      </c>
      <c r="I6" s="339">
        <f t="shared" si="0"/>
        <v>29</v>
      </c>
      <c r="J6" s="340">
        <f t="shared" si="1"/>
        <v>10</v>
      </c>
      <c r="K6" s="319"/>
      <c r="L6" s="315"/>
      <c r="M6" s="315"/>
      <c r="N6" s="315"/>
      <c r="O6" s="315"/>
      <c r="P6" s="315"/>
      <c r="Q6" s="316"/>
      <c r="R6" s="336"/>
      <c r="S6" s="338"/>
      <c r="T6" s="319"/>
      <c r="U6" s="315"/>
      <c r="V6" s="315"/>
      <c r="W6" s="315"/>
      <c r="X6" s="315"/>
      <c r="Y6" s="315"/>
      <c r="Z6" s="316"/>
      <c r="AA6" s="336"/>
      <c r="AB6" s="338"/>
      <c r="AC6" s="319"/>
      <c r="AD6" s="315"/>
      <c r="AE6" s="315"/>
      <c r="AF6" s="315"/>
      <c r="AG6" s="315"/>
      <c r="AH6" s="315"/>
      <c r="AI6" s="316"/>
      <c r="AJ6" s="336"/>
      <c r="AK6" s="338"/>
      <c r="AL6" s="319"/>
      <c r="AM6" s="315"/>
      <c r="AN6" s="315"/>
      <c r="AO6" s="315"/>
      <c r="AP6" s="315"/>
      <c r="AQ6" s="315"/>
      <c r="AR6" s="315"/>
      <c r="AS6" s="315"/>
      <c r="AT6" s="315"/>
      <c r="AU6" s="316"/>
      <c r="AV6" s="336"/>
      <c r="AW6" s="338"/>
      <c r="AX6" s="319"/>
      <c r="AY6" s="315"/>
      <c r="AZ6" s="315"/>
      <c r="BA6" s="315"/>
      <c r="BB6" s="315"/>
      <c r="BC6" s="315"/>
      <c r="BD6" s="315"/>
      <c r="BE6" s="315"/>
      <c r="BF6" s="315"/>
      <c r="BG6" s="316"/>
      <c r="BH6" s="336"/>
      <c r="BI6" s="338"/>
    </row>
    <row r="7" spans="1:61" x14ac:dyDescent="0.25">
      <c r="A7" s="441"/>
      <c r="B7" s="227" t="str">
        <f>Inscription!A6</f>
        <v>Dam'eauclès</v>
      </c>
      <c r="C7" s="227" t="str">
        <f>Inscription!B6</f>
        <v>Théodore Turgeon</v>
      </c>
      <c r="D7" s="19">
        <f>SUMIF('11 ans et -'!$B$5:$B$34,$C7,'11 ans et -'!$I$5:$I$34)</f>
        <v>0</v>
      </c>
      <c r="E7" s="275">
        <f>SUMIF('11 ans et -'!$B$39:$B$68,$C7,'11 ans et -'!$I$39:$I$68)</f>
        <v>4</v>
      </c>
      <c r="F7" s="275">
        <f>SUMIF('11 ans et -'!$B$73:$B$102,$C7,'11 ans et -'!$I$73:$I$102)</f>
        <v>7</v>
      </c>
      <c r="G7" s="275">
        <f>SUMIF('11 ans et -'!$B$107:$B$136,$C7,'11 ans et -'!$I$107:$I$136)</f>
        <v>2</v>
      </c>
      <c r="H7" s="41">
        <f>SUMIF('11 ans et -'!$B$141:$B$170,$C7,'11 ans et -'!$I$141:$I$170)</f>
        <v>3</v>
      </c>
      <c r="I7" s="339">
        <f t="shared" si="0"/>
        <v>16</v>
      </c>
      <c r="J7" s="340">
        <f t="shared" si="1"/>
        <v>14</v>
      </c>
      <c r="K7" s="319"/>
      <c r="L7" s="315"/>
      <c r="M7" s="315"/>
      <c r="N7" s="315"/>
      <c r="O7" s="315"/>
      <c r="P7" s="315"/>
      <c r="Q7" s="316"/>
      <c r="R7" s="336"/>
      <c r="S7" s="338"/>
      <c r="T7" s="319"/>
      <c r="U7" s="315"/>
      <c r="V7" s="315"/>
      <c r="W7" s="315"/>
      <c r="X7" s="315"/>
      <c r="Y7" s="315"/>
      <c r="Z7" s="316"/>
      <c r="AA7" s="336"/>
      <c r="AB7" s="338"/>
      <c r="AC7" s="319"/>
      <c r="AD7" s="315"/>
      <c r="AE7" s="315"/>
      <c r="AF7" s="315"/>
      <c r="AG7" s="315"/>
      <c r="AH7" s="315"/>
      <c r="AI7" s="316"/>
      <c r="AJ7" s="336"/>
      <c r="AK7" s="338"/>
      <c r="AL7" s="319"/>
      <c r="AM7" s="315"/>
      <c r="AN7" s="315"/>
      <c r="AO7" s="315"/>
      <c r="AP7" s="315"/>
      <c r="AQ7" s="315"/>
      <c r="AR7" s="315"/>
      <c r="AS7" s="315"/>
      <c r="AT7" s="315"/>
      <c r="AU7" s="316"/>
      <c r="AV7" s="336"/>
      <c r="AW7" s="338"/>
      <c r="AX7" s="319"/>
      <c r="AY7" s="315"/>
      <c r="AZ7" s="315"/>
      <c r="BA7" s="315"/>
      <c r="BB7" s="315"/>
      <c r="BC7" s="315"/>
      <c r="BD7" s="315"/>
      <c r="BE7" s="315"/>
      <c r="BF7" s="315"/>
      <c r="BG7" s="316"/>
      <c r="BH7" s="336"/>
      <c r="BI7" s="338"/>
    </row>
    <row r="8" spans="1:61" x14ac:dyDescent="0.25">
      <c r="A8" s="441"/>
      <c r="B8" s="227" t="str">
        <f>Inscription!A7</f>
        <v>30deux</v>
      </c>
      <c r="C8" s="227" t="str">
        <f>Inscription!B7</f>
        <v>Émilie Tessier</v>
      </c>
      <c r="D8" s="19">
        <f>SUMIF('11 ans et -'!$B$5:$B$34,$C8,'11 ans et -'!$I$5:$I$34)</f>
        <v>0</v>
      </c>
      <c r="E8" s="275">
        <f>SUMIF('11 ans et -'!$B$39:$B$68,$C8,'11 ans et -'!$I$39:$I$68)</f>
        <v>14</v>
      </c>
      <c r="F8" s="275">
        <f>SUMIF('11 ans et -'!$B$73:$B$102,$C8,'11 ans et -'!$I$73:$I$102)</f>
        <v>18</v>
      </c>
      <c r="G8" s="275">
        <f>SUMIF('11 ans et -'!$B$107:$B$136,$C8,'11 ans et -'!$I$107:$I$136)</f>
        <v>11</v>
      </c>
      <c r="H8" s="41">
        <f>SUMIF('11 ans et -'!$B$141:$B$170,$C8,'11 ans et -'!$I$141:$I$170)</f>
        <v>16</v>
      </c>
      <c r="I8" s="339">
        <f t="shared" si="0"/>
        <v>59</v>
      </c>
      <c r="J8" s="340">
        <f t="shared" si="1"/>
        <v>3</v>
      </c>
      <c r="K8" s="319"/>
      <c r="L8" s="315"/>
      <c r="M8" s="315"/>
      <c r="N8" s="315"/>
      <c r="O8" s="315"/>
      <c r="P8" s="315"/>
      <c r="Q8" s="316"/>
      <c r="R8" s="336"/>
      <c r="S8" s="338"/>
      <c r="T8" s="319"/>
      <c r="U8" s="315"/>
      <c r="V8" s="315"/>
      <c r="W8" s="315"/>
      <c r="X8" s="315"/>
      <c r="Y8" s="315"/>
      <c r="Z8" s="316"/>
      <c r="AA8" s="336"/>
      <c r="AB8" s="338"/>
      <c r="AC8" s="319"/>
      <c r="AD8" s="315"/>
      <c r="AE8" s="315"/>
      <c r="AF8" s="315"/>
      <c r="AG8" s="315"/>
      <c r="AH8" s="315"/>
      <c r="AI8" s="316"/>
      <c r="AJ8" s="336"/>
      <c r="AK8" s="338"/>
      <c r="AL8" s="319"/>
      <c r="AM8" s="315"/>
      <c r="AN8" s="315"/>
      <c r="AO8" s="315"/>
      <c r="AP8" s="315"/>
      <c r="AQ8" s="315"/>
      <c r="AR8" s="315"/>
      <c r="AS8" s="315"/>
      <c r="AT8" s="315"/>
      <c r="AU8" s="316"/>
      <c r="AV8" s="336"/>
      <c r="AW8" s="338"/>
      <c r="AX8" s="319"/>
      <c r="AY8" s="315"/>
      <c r="AZ8" s="315"/>
      <c r="BA8" s="315"/>
      <c r="BB8" s="315"/>
      <c r="BC8" s="315"/>
      <c r="BD8" s="315"/>
      <c r="BE8" s="315"/>
      <c r="BF8" s="315"/>
      <c r="BG8" s="316"/>
      <c r="BH8" s="336"/>
      <c r="BI8" s="338"/>
    </row>
    <row r="9" spans="1:61" x14ac:dyDescent="0.25">
      <c r="A9" s="441"/>
      <c r="B9" s="227" t="str">
        <f>Inscription!A8</f>
        <v>30deux</v>
      </c>
      <c r="C9" s="227" t="str">
        <f>Inscription!B8</f>
        <v>Ève-Marie Bell</v>
      </c>
      <c r="D9" s="19">
        <f>SUMIF('11 ans et -'!$B$5:$B$34,$C9,'11 ans et -'!$I$5:$I$34)</f>
        <v>0</v>
      </c>
      <c r="E9" s="275">
        <f>SUMIF('11 ans et -'!$B$39:$B$68,$C9,'11 ans et -'!$I$39:$I$68)</f>
        <v>7</v>
      </c>
      <c r="F9" s="275">
        <f>SUMIF('11 ans et -'!$B$73:$B$102,$C9,'11 ans et -'!$I$73:$I$102)</f>
        <v>8</v>
      </c>
      <c r="G9" s="275">
        <f>SUMIF('11 ans et -'!$B$107:$B$136,$C9,'11 ans et -'!$I$107:$I$136)</f>
        <v>6</v>
      </c>
      <c r="H9" s="41">
        <f>SUMIF('11 ans et -'!$B$141:$B$170,$C9,'11 ans et -'!$I$141:$I$170)</f>
        <v>6</v>
      </c>
      <c r="I9" s="339">
        <f t="shared" si="0"/>
        <v>27</v>
      </c>
      <c r="J9" s="340">
        <f t="shared" si="1"/>
        <v>11</v>
      </c>
      <c r="K9" s="319"/>
      <c r="L9" s="315"/>
      <c r="M9" s="315"/>
      <c r="N9" s="315"/>
      <c r="O9" s="315"/>
      <c r="P9" s="315"/>
      <c r="Q9" s="316"/>
      <c r="R9" s="336"/>
      <c r="S9" s="338"/>
      <c r="T9" s="319"/>
      <c r="U9" s="315"/>
      <c r="V9" s="315"/>
      <c r="W9" s="315"/>
      <c r="X9" s="315"/>
      <c r="Y9" s="315"/>
      <c r="Z9" s="316"/>
      <c r="AA9" s="336"/>
      <c r="AB9" s="338"/>
      <c r="AC9" s="319"/>
      <c r="AD9" s="315"/>
      <c r="AE9" s="315"/>
      <c r="AF9" s="315"/>
      <c r="AG9" s="315"/>
      <c r="AH9" s="315"/>
      <c r="AI9" s="316"/>
      <c r="AJ9" s="336"/>
      <c r="AK9" s="338"/>
      <c r="AL9" s="319"/>
      <c r="AM9" s="315"/>
      <c r="AN9" s="315"/>
      <c r="AO9" s="315"/>
      <c r="AP9" s="315"/>
      <c r="AQ9" s="315"/>
      <c r="AR9" s="315"/>
      <c r="AS9" s="315"/>
      <c r="AT9" s="315"/>
      <c r="AU9" s="316"/>
      <c r="AV9" s="336"/>
      <c r="AW9" s="338"/>
      <c r="AX9" s="319"/>
      <c r="AY9" s="315"/>
      <c r="AZ9" s="315"/>
      <c r="BA9" s="315"/>
      <c r="BB9" s="315"/>
      <c r="BC9" s="315"/>
      <c r="BD9" s="315"/>
      <c r="BE9" s="315"/>
      <c r="BF9" s="315"/>
      <c r="BG9" s="316"/>
      <c r="BH9" s="336"/>
      <c r="BI9" s="338"/>
    </row>
    <row r="10" spans="1:61" x14ac:dyDescent="0.25">
      <c r="A10" s="441"/>
      <c r="B10" s="227" t="str">
        <f>Inscription!A9</f>
        <v>CSRN</v>
      </c>
      <c r="C10" s="227" t="str">
        <f>Inscription!B9</f>
        <v>Samya Chakir</v>
      </c>
      <c r="D10" s="19">
        <f>SUMIF('11 ans et -'!$B$5:$B$34,$C10,'11 ans et -'!$I$5:$I$34)</f>
        <v>0</v>
      </c>
      <c r="E10" s="275">
        <f>SUMIF('11 ans et -'!$B$39:$B$68,$C10,'11 ans et -'!$I$39:$I$68)</f>
        <v>10</v>
      </c>
      <c r="F10" s="275">
        <f>SUMIF('11 ans et -'!$B$73:$B$102,$C10,'11 ans et -'!$I$73:$I$102)</f>
        <v>11</v>
      </c>
      <c r="G10" s="275">
        <f>SUMIF('11 ans et -'!$B$107:$B$136,$C10,'11 ans et -'!$I$107:$I$136)</f>
        <v>10</v>
      </c>
      <c r="H10" s="41">
        <f>SUMIF('11 ans et -'!$B$141:$B$170,$C10,'11 ans et -'!$I$141:$I$170)</f>
        <v>7</v>
      </c>
      <c r="I10" s="339">
        <f t="shared" si="0"/>
        <v>38</v>
      </c>
      <c r="J10" s="340">
        <f t="shared" si="1"/>
        <v>8</v>
      </c>
      <c r="K10" s="319"/>
      <c r="L10" s="315"/>
      <c r="M10" s="315"/>
      <c r="N10" s="315"/>
      <c r="O10" s="315"/>
      <c r="P10" s="315"/>
      <c r="Q10" s="316"/>
      <c r="R10" s="336"/>
      <c r="S10" s="338"/>
      <c r="T10" s="319"/>
      <c r="U10" s="315"/>
      <c r="V10" s="315"/>
      <c r="W10" s="315"/>
      <c r="X10" s="315"/>
      <c r="Y10" s="315"/>
      <c r="Z10" s="316"/>
      <c r="AA10" s="336"/>
      <c r="AB10" s="338"/>
      <c r="AC10" s="319"/>
      <c r="AD10" s="315"/>
      <c r="AE10" s="315"/>
      <c r="AF10" s="315"/>
      <c r="AG10" s="315"/>
      <c r="AH10" s="315"/>
      <c r="AI10" s="316"/>
      <c r="AJ10" s="336"/>
      <c r="AK10" s="338"/>
      <c r="AL10" s="319"/>
      <c r="AM10" s="315"/>
      <c r="AN10" s="315"/>
      <c r="AO10" s="315"/>
      <c r="AP10" s="315"/>
      <c r="AQ10" s="315"/>
      <c r="AR10" s="315"/>
      <c r="AS10" s="315"/>
      <c r="AT10" s="315"/>
      <c r="AU10" s="316"/>
      <c r="AV10" s="336"/>
      <c r="AW10" s="338"/>
      <c r="AX10" s="319"/>
      <c r="AY10" s="315"/>
      <c r="AZ10" s="315"/>
      <c r="BA10" s="315"/>
      <c r="BB10" s="315"/>
      <c r="BC10" s="315"/>
      <c r="BD10" s="315"/>
      <c r="BE10" s="315"/>
      <c r="BF10" s="315"/>
      <c r="BG10" s="316"/>
      <c r="BH10" s="336"/>
      <c r="BI10" s="338"/>
    </row>
    <row r="11" spans="1:61" x14ac:dyDescent="0.25">
      <c r="A11" s="441"/>
      <c r="B11" s="227" t="str">
        <f>Inscription!A10</f>
        <v>CSRN</v>
      </c>
      <c r="C11" s="227" t="str">
        <f>Inscription!B10</f>
        <v>Zoé Martin</v>
      </c>
      <c r="D11" s="19">
        <f>SUMIF('11 ans et -'!$B$5:$B$34,$C11,'11 ans et -'!$I$5:$I$34)</f>
        <v>0</v>
      </c>
      <c r="E11" s="275">
        <f>SUMIF('11 ans et -'!$B$39:$B$68,$C11,'11 ans et -'!$I$39:$I$68)</f>
        <v>5</v>
      </c>
      <c r="F11" s="275">
        <f>SUMIF('11 ans et -'!$B$73:$B$102,$C11,'11 ans et -'!$I$73:$I$102)</f>
        <v>4</v>
      </c>
      <c r="G11" s="275">
        <f>SUMIF('11 ans et -'!$B$107:$B$136,$C11,'11 ans et -'!$I$107:$I$136)</f>
        <v>8</v>
      </c>
      <c r="H11" s="41">
        <f>SUMIF('11 ans et -'!$B$141:$B$170,$C11,'11 ans et -'!$I$141:$I$170)</f>
        <v>8</v>
      </c>
      <c r="I11" s="339">
        <f t="shared" si="0"/>
        <v>25</v>
      </c>
      <c r="J11" s="340">
        <f t="shared" si="1"/>
        <v>12</v>
      </c>
      <c r="K11" s="319"/>
      <c r="L11" s="315"/>
      <c r="M11" s="315"/>
      <c r="N11" s="315"/>
      <c r="O11" s="315"/>
      <c r="P11" s="315"/>
      <c r="Q11" s="316"/>
      <c r="R11" s="336"/>
      <c r="S11" s="338"/>
      <c r="T11" s="319"/>
      <c r="U11" s="315"/>
      <c r="V11" s="315"/>
      <c r="W11" s="315"/>
      <c r="X11" s="315"/>
      <c r="Y11" s="315"/>
      <c r="Z11" s="316"/>
      <c r="AA11" s="336"/>
      <c r="AB11" s="338"/>
      <c r="AC11" s="319"/>
      <c r="AD11" s="315"/>
      <c r="AE11" s="315"/>
      <c r="AF11" s="315"/>
      <c r="AG11" s="315"/>
      <c r="AH11" s="315"/>
      <c r="AI11" s="316"/>
      <c r="AJ11" s="336"/>
      <c r="AK11" s="338"/>
      <c r="AL11" s="319"/>
      <c r="AM11" s="315"/>
      <c r="AN11" s="315"/>
      <c r="AO11" s="315"/>
      <c r="AP11" s="315"/>
      <c r="AQ11" s="315"/>
      <c r="AR11" s="315"/>
      <c r="AS11" s="315"/>
      <c r="AT11" s="315"/>
      <c r="AU11" s="316"/>
      <c r="AV11" s="336"/>
      <c r="AW11" s="338"/>
      <c r="AX11" s="319"/>
      <c r="AY11" s="315"/>
      <c r="AZ11" s="315"/>
      <c r="BA11" s="315"/>
      <c r="BB11" s="315"/>
      <c r="BC11" s="315"/>
      <c r="BD11" s="315"/>
      <c r="BE11" s="315"/>
      <c r="BF11" s="315"/>
      <c r="BG11" s="316"/>
      <c r="BH11" s="336"/>
      <c r="BI11" s="338"/>
    </row>
    <row r="12" spans="1:61" x14ac:dyDescent="0.25">
      <c r="A12" s="441"/>
      <c r="B12" s="227" t="str">
        <f>Inscription!A11</f>
        <v>CSRN</v>
      </c>
      <c r="C12" s="227" t="str">
        <f>Inscription!B11</f>
        <v>Gabriel Martin</v>
      </c>
      <c r="D12" s="19">
        <f>SUMIF('11 ans et -'!$B$5:$B$34,$C12,'11 ans et -'!$I$5:$I$34)</f>
        <v>0</v>
      </c>
      <c r="E12" s="275">
        <f>SUMIF('11 ans et -'!$B$39:$B$68,$C12,'11 ans et -'!$I$39:$I$68)</f>
        <v>0</v>
      </c>
      <c r="F12" s="275">
        <f>SUMIF('11 ans et -'!$B$73:$B$102,$C12,'11 ans et -'!$I$73:$I$102)</f>
        <v>3</v>
      </c>
      <c r="G12" s="275">
        <f>SUMIF('11 ans et -'!$B$107:$B$136,$C12,'11 ans et -'!$I$107:$I$136)</f>
        <v>3</v>
      </c>
      <c r="H12" s="41">
        <f>SUMIF('11 ans et -'!$B$141:$B$170,$C12,'11 ans et -'!$I$141:$I$170)</f>
        <v>2</v>
      </c>
      <c r="I12" s="339">
        <f t="shared" si="0"/>
        <v>8</v>
      </c>
      <c r="J12" s="340">
        <f t="shared" si="1"/>
        <v>15</v>
      </c>
      <c r="K12" s="319"/>
      <c r="L12" s="315"/>
      <c r="M12" s="315"/>
      <c r="N12" s="315"/>
      <c r="O12" s="315"/>
      <c r="P12" s="315"/>
      <c r="Q12" s="316"/>
      <c r="R12" s="336"/>
      <c r="S12" s="338"/>
      <c r="T12" s="319"/>
      <c r="U12" s="315"/>
      <c r="V12" s="315"/>
      <c r="W12" s="315"/>
      <c r="X12" s="315"/>
      <c r="Y12" s="315"/>
      <c r="Z12" s="316"/>
      <c r="AA12" s="336"/>
      <c r="AB12" s="338"/>
      <c r="AC12" s="319"/>
      <c r="AD12" s="315"/>
      <c r="AE12" s="315"/>
      <c r="AF12" s="315"/>
      <c r="AG12" s="315"/>
      <c r="AH12" s="315"/>
      <c r="AI12" s="316"/>
      <c r="AJ12" s="336"/>
      <c r="AK12" s="338"/>
      <c r="AL12" s="319"/>
      <c r="AM12" s="315"/>
      <c r="AN12" s="315"/>
      <c r="AO12" s="315"/>
      <c r="AP12" s="315"/>
      <c r="AQ12" s="315"/>
      <c r="AR12" s="315"/>
      <c r="AS12" s="315"/>
      <c r="AT12" s="315"/>
      <c r="AU12" s="316"/>
      <c r="AV12" s="336"/>
      <c r="AW12" s="338"/>
      <c r="AX12" s="319"/>
      <c r="AY12" s="315"/>
      <c r="AZ12" s="315"/>
      <c r="BA12" s="315"/>
      <c r="BB12" s="315"/>
      <c r="BC12" s="315"/>
      <c r="BD12" s="315"/>
      <c r="BE12" s="315"/>
      <c r="BF12" s="315"/>
      <c r="BG12" s="316"/>
      <c r="BH12" s="336"/>
      <c r="BI12" s="338"/>
    </row>
    <row r="13" spans="1:61" x14ac:dyDescent="0.25">
      <c r="A13" s="441"/>
      <c r="B13" s="227" t="str">
        <f>Inscription!A12</f>
        <v>CSRN</v>
      </c>
      <c r="C13" s="227" t="str">
        <f>Inscription!B12</f>
        <v>Justin Gauthier</v>
      </c>
      <c r="D13" s="19">
        <f>SUMIF('11 ans et -'!$B$5:$B$34,$C13,'11 ans et -'!$I$5:$I$34)</f>
        <v>0</v>
      </c>
      <c r="E13" s="275">
        <f>SUMIF('11 ans et -'!$B$39:$B$68,$C13,'11 ans et -'!$I$39:$I$68)</f>
        <v>18</v>
      </c>
      <c r="F13" s="275">
        <f>SUMIF('11 ans et -'!$B$73:$B$102,$C13,'11 ans et -'!$I$73:$I$102)</f>
        <v>0</v>
      </c>
      <c r="G13" s="275">
        <f>SUMIF('11 ans et -'!$B$107:$B$136,$C13,'11 ans et -'!$I$107:$I$136)</f>
        <v>20</v>
      </c>
      <c r="H13" s="41">
        <f>SUMIF('11 ans et -'!$B$141:$B$170,$C13,'11 ans et -'!$I$141:$I$170)</f>
        <v>20</v>
      </c>
      <c r="I13" s="339">
        <f t="shared" si="0"/>
        <v>58</v>
      </c>
      <c r="J13" s="340">
        <f t="shared" si="1"/>
        <v>4</v>
      </c>
      <c r="K13" s="319"/>
      <c r="L13" s="315"/>
      <c r="M13" s="315"/>
      <c r="N13" s="315"/>
      <c r="O13" s="315"/>
      <c r="P13" s="315"/>
      <c r="Q13" s="316"/>
      <c r="R13" s="336"/>
      <c r="S13" s="338"/>
      <c r="T13" s="319"/>
      <c r="U13" s="315"/>
      <c r="V13" s="315"/>
      <c r="W13" s="315"/>
      <c r="X13" s="315"/>
      <c r="Y13" s="315"/>
      <c r="Z13" s="316"/>
      <c r="AA13" s="336"/>
      <c r="AB13" s="338"/>
      <c r="AC13" s="319"/>
      <c r="AD13" s="315"/>
      <c r="AE13" s="315"/>
      <c r="AF13" s="315"/>
      <c r="AG13" s="315"/>
      <c r="AH13" s="315"/>
      <c r="AI13" s="316"/>
      <c r="AJ13" s="336"/>
      <c r="AK13" s="338"/>
      <c r="AL13" s="319"/>
      <c r="AM13" s="315"/>
      <c r="AN13" s="315"/>
      <c r="AO13" s="315"/>
      <c r="AP13" s="315"/>
      <c r="AQ13" s="315"/>
      <c r="AR13" s="315"/>
      <c r="AS13" s="315"/>
      <c r="AT13" s="315"/>
      <c r="AU13" s="316"/>
      <c r="AV13" s="336"/>
      <c r="AW13" s="338"/>
      <c r="AX13" s="319"/>
      <c r="AY13" s="315"/>
      <c r="AZ13" s="315"/>
      <c r="BA13" s="315"/>
      <c r="BB13" s="315"/>
      <c r="BC13" s="315"/>
      <c r="BD13" s="315"/>
      <c r="BE13" s="315"/>
      <c r="BF13" s="315"/>
      <c r="BG13" s="316"/>
      <c r="BH13" s="336"/>
      <c r="BI13" s="338"/>
    </row>
    <row r="14" spans="1:61" x14ac:dyDescent="0.25">
      <c r="A14" s="441"/>
      <c r="B14" s="227" t="str">
        <f>Inscription!A13</f>
        <v>CSRN</v>
      </c>
      <c r="C14" s="227" t="str">
        <f>Inscription!B13</f>
        <v>Annabelle Rhéaume</v>
      </c>
      <c r="D14" s="19">
        <f>SUMIF('11 ans et -'!$B$5:$B$34,$C14,'11 ans et -'!$I$5:$I$34)</f>
        <v>0</v>
      </c>
      <c r="E14" s="275">
        <f>SUMIF('11 ans et -'!$B$39:$B$68,$C14,'11 ans et -'!$I$39:$I$68)</f>
        <v>6</v>
      </c>
      <c r="F14" s="275">
        <f>SUMIF('11 ans et -'!$B$73:$B$102,$C14,'11 ans et -'!$I$73:$I$102)</f>
        <v>5</v>
      </c>
      <c r="G14" s="275">
        <f>SUMIF('11 ans et -'!$B$107:$B$136,$C14,'11 ans et -'!$I$107:$I$136)</f>
        <v>5</v>
      </c>
      <c r="H14" s="41">
        <f>SUMIF('11 ans et -'!$B$141:$B$170,$C14,'11 ans et -'!$I$141:$I$170)</f>
        <v>4</v>
      </c>
      <c r="I14" s="339">
        <f t="shared" si="0"/>
        <v>20</v>
      </c>
      <c r="J14" s="340">
        <f t="shared" si="1"/>
        <v>13</v>
      </c>
      <c r="K14" s="319"/>
      <c r="L14" s="315"/>
      <c r="M14" s="315"/>
      <c r="N14" s="315"/>
      <c r="O14" s="315"/>
      <c r="P14" s="315"/>
      <c r="Q14" s="316"/>
      <c r="R14" s="336"/>
      <c r="S14" s="338"/>
      <c r="T14" s="319"/>
      <c r="U14" s="315"/>
      <c r="V14" s="315"/>
      <c r="W14" s="315"/>
      <c r="X14" s="315"/>
      <c r="Y14" s="315"/>
      <c r="Z14" s="316"/>
      <c r="AA14" s="336"/>
      <c r="AB14" s="338"/>
      <c r="AC14" s="319"/>
      <c r="AD14" s="315"/>
      <c r="AE14" s="315"/>
      <c r="AF14" s="315"/>
      <c r="AG14" s="315"/>
      <c r="AH14" s="315"/>
      <c r="AI14" s="316"/>
      <c r="AJ14" s="336"/>
      <c r="AK14" s="338"/>
      <c r="AL14" s="319"/>
      <c r="AM14" s="315"/>
      <c r="AN14" s="315"/>
      <c r="AO14" s="315"/>
      <c r="AP14" s="315"/>
      <c r="AQ14" s="315"/>
      <c r="AR14" s="315"/>
      <c r="AS14" s="315"/>
      <c r="AT14" s="315"/>
      <c r="AU14" s="316"/>
      <c r="AV14" s="336"/>
      <c r="AW14" s="338"/>
      <c r="AX14" s="319"/>
      <c r="AY14" s="315"/>
      <c r="AZ14" s="315"/>
      <c r="BA14" s="315"/>
      <c r="BB14" s="315"/>
      <c r="BC14" s="315"/>
      <c r="BD14" s="315"/>
      <c r="BE14" s="315"/>
      <c r="BF14" s="315"/>
      <c r="BG14" s="316"/>
      <c r="BH14" s="336"/>
      <c r="BI14" s="338"/>
    </row>
    <row r="15" spans="1:61" x14ac:dyDescent="0.25">
      <c r="A15" s="441"/>
      <c r="B15" s="227" t="str">
        <f>Inscription!A14</f>
        <v>Gatineau</v>
      </c>
      <c r="C15" s="227" t="str">
        <f>Inscription!B14</f>
        <v>Andréanne Pichette</v>
      </c>
      <c r="D15" s="19">
        <f>SUMIF('11 ans et -'!$B$5:$B$34,$C15,'11 ans et -'!$I$5:$I$34)</f>
        <v>0</v>
      </c>
      <c r="E15" s="275">
        <f>SUMIF('11 ans et -'!$B$39:$B$68,$C15,'11 ans et -'!$I$39:$I$68)</f>
        <v>3</v>
      </c>
      <c r="F15" s="275">
        <f>SUMIF('11 ans et -'!$B$73:$B$102,$C15,'11 ans et -'!$I$73:$I$102)</f>
        <v>12</v>
      </c>
      <c r="G15" s="275">
        <f>SUMIF('11 ans et -'!$B$107:$B$136,$C15,'11 ans et -'!$I$107:$I$136)</f>
        <v>4</v>
      </c>
      <c r="H15" s="41">
        <f>SUMIF('11 ans et -'!$B$141:$B$170,$C15,'11 ans et -'!$I$141:$I$170)</f>
        <v>11</v>
      </c>
      <c r="I15" s="339">
        <f t="shared" si="0"/>
        <v>30</v>
      </c>
      <c r="J15" s="340">
        <f t="shared" si="1"/>
        <v>9</v>
      </c>
      <c r="K15" s="319"/>
      <c r="L15" s="315"/>
      <c r="M15" s="315"/>
      <c r="N15" s="315"/>
      <c r="O15" s="315"/>
      <c r="P15" s="315"/>
      <c r="Q15" s="316"/>
      <c r="R15" s="336"/>
      <c r="S15" s="338"/>
      <c r="T15" s="319"/>
      <c r="U15" s="315"/>
      <c r="V15" s="315"/>
      <c r="W15" s="315"/>
      <c r="X15" s="315"/>
      <c r="Y15" s="315"/>
      <c r="Z15" s="316"/>
      <c r="AA15" s="336"/>
      <c r="AB15" s="338"/>
      <c r="AC15" s="319"/>
      <c r="AD15" s="315"/>
      <c r="AE15" s="315"/>
      <c r="AF15" s="315"/>
      <c r="AG15" s="315"/>
      <c r="AH15" s="315"/>
      <c r="AI15" s="316"/>
      <c r="AJ15" s="336"/>
      <c r="AK15" s="338"/>
      <c r="AL15" s="319"/>
      <c r="AM15" s="315"/>
      <c r="AN15" s="315"/>
      <c r="AO15" s="315"/>
      <c r="AP15" s="315"/>
      <c r="AQ15" s="315"/>
      <c r="AR15" s="315"/>
      <c r="AS15" s="315"/>
      <c r="AT15" s="315"/>
      <c r="AU15" s="316"/>
      <c r="AV15" s="336"/>
      <c r="AW15" s="338"/>
      <c r="AX15" s="319"/>
      <c r="AY15" s="315"/>
      <c r="AZ15" s="315"/>
      <c r="BA15" s="315"/>
      <c r="BB15" s="315"/>
      <c r="BC15" s="315"/>
      <c r="BD15" s="315"/>
      <c r="BE15" s="315"/>
      <c r="BF15" s="315"/>
      <c r="BG15" s="316"/>
      <c r="BH15" s="336"/>
      <c r="BI15" s="338"/>
    </row>
    <row r="16" spans="1:61" x14ac:dyDescent="0.25">
      <c r="A16" s="441"/>
      <c r="B16" s="227" t="str">
        <f>Inscription!A15</f>
        <v>Narval</v>
      </c>
      <c r="C16" s="227" t="str">
        <f>Inscription!B15</f>
        <v>GabriellePotvin</v>
      </c>
      <c r="D16" s="19">
        <f>SUMIF('11 ans et -'!$B$5:$B$34,$C16,'11 ans et -'!$I$5:$I$34)</f>
        <v>0</v>
      </c>
      <c r="E16" s="275">
        <f>SUMIF('11 ans et -'!$B$39:$B$68,$C16,'11 ans et -'!$I$39:$I$68)</f>
        <v>13</v>
      </c>
      <c r="F16" s="275">
        <f>SUMIF('11 ans et -'!$B$73:$B$102,$C16,'11 ans et -'!$I$73:$I$102)</f>
        <v>16</v>
      </c>
      <c r="G16" s="275">
        <f>SUMIF('11 ans et -'!$B$107:$B$136,$C16,'11 ans et -'!$I$107:$I$136)</f>
        <v>13</v>
      </c>
      <c r="H16" s="41">
        <f>SUMIF('11 ans et -'!$B$141:$B$170,$C16,'11 ans et -'!$I$141:$I$170)</f>
        <v>12</v>
      </c>
      <c r="I16" s="339">
        <f t="shared" si="0"/>
        <v>54</v>
      </c>
      <c r="J16" s="340">
        <f t="shared" si="1"/>
        <v>6</v>
      </c>
      <c r="K16" s="319"/>
      <c r="L16" s="315"/>
      <c r="M16" s="315"/>
      <c r="N16" s="315"/>
      <c r="O16" s="315"/>
      <c r="P16" s="315"/>
      <c r="Q16" s="316"/>
      <c r="R16" s="336"/>
      <c r="S16" s="338"/>
      <c r="T16" s="319"/>
      <c r="U16" s="315"/>
      <c r="V16" s="315"/>
      <c r="W16" s="315"/>
      <c r="X16" s="315"/>
      <c r="Y16" s="315"/>
      <c r="Z16" s="316"/>
      <c r="AA16" s="336"/>
      <c r="AB16" s="338"/>
      <c r="AC16" s="319"/>
      <c r="AD16" s="315"/>
      <c r="AE16" s="315"/>
      <c r="AF16" s="315"/>
      <c r="AG16" s="315"/>
      <c r="AH16" s="315"/>
      <c r="AI16" s="316"/>
      <c r="AJ16" s="336"/>
      <c r="AK16" s="338"/>
      <c r="AL16" s="319"/>
      <c r="AM16" s="315"/>
      <c r="AN16" s="315"/>
      <c r="AO16" s="315"/>
      <c r="AP16" s="315"/>
      <c r="AQ16" s="315"/>
      <c r="AR16" s="315"/>
      <c r="AS16" s="315"/>
      <c r="AT16" s="315"/>
      <c r="AU16" s="316"/>
      <c r="AV16" s="336"/>
      <c r="AW16" s="338"/>
      <c r="AX16" s="319"/>
      <c r="AY16" s="315"/>
      <c r="AZ16" s="315"/>
      <c r="BA16" s="315"/>
      <c r="BB16" s="315"/>
      <c r="BC16" s="315"/>
      <c r="BD16" s="315"/>
      <c r="BE16" s="315"/>
      <c r="BF16" s="315"/>
      <c r="BG16" s="316"/>
      <c r="BH16" s="336"/>
      <c r="BI16" s="338"/>
    </row>
    <row r="17" spans="1:61" x14ac:dyDescent="0.25">
      <c r="A17" s="441"/>
      <c r="B17" s="227" t="str">
        <f>Inscription!A16</f>
        <v>CASO</v>
      </c>
      <c r="C17" s="227" t="str">
        <f>Inscription!B16</f>
        <v>Zacharie Taillefer</v>
      </c>
      <c r="D17" s="19">
        <f>SUMIF('11 ans et -'!$B$5:$B$34,$C17,'11 ans et -'!$I$5:$I$34)</f>
        <v>0</v>
      </c>
      <c r="E17" s="275">
        <f>SUMIF('11 ans et -'!$B$39:$B$68,$C17,'11 ans et -'!$I$39:$I$68)</f>
        <v>20</v>
      </c>
      <c r="F17" s="275">
        <f>SUMIF('11 ans et -'!$B$73:$B$102,$C17,'11 ans et -'!$I$73:$I$102)</f>
        <v>20</v>
      </c>
      <c r="G17" s="275">
        <f>SUMIF('11 ans et -'!$B$107:$B$136,$C17,'11 ans et -'!$I$107:$I$136)</f>
        <v>14</v>
      </c>
      <c r="H17" s="41">
        <f>SUMIF('11 ans et -'!$B$141:$B$170,$C17,'11 ans et -'!$I$141:$I$170)</f>
        <v>13</v>
      </c>
      <c r="I17" s="339">
        <f t="shared" si="0"/>
        <v>67</v>
      </c>
      <c r="J17" s="340">
        <f t="shared" si="1"/>
        <v>1</v>
      </c>
      <c r="K17" s="319"/>
      <c r="L17" s="315"/>
      <c r="M17" s="315"/>
      <c r="N17" s="315"/>
      <c r="O17" s="315"/>
      <c r="P17" s="315"/>
      <c r="Q17" s="316"/>
      <c r="R17" s="336"/>
      <c r="S17" s="338"/>
      <c r="T17" s="319"/>
      <c r="U17" s="315"/>
      <c r="V17" s="315"/>
      <c r="W17" s="315"/>
      <c r="X17" s="315"/>
      <c r="Y17" s="315"/>
      <c r="Z17" s="316"/>
      <c r="AA17" s="336"/>
      <c r="AB17" s="338"/>
      <c r="AC17" s="319"/>
      <c r="AD17" s="315"/>
      <c r="AE17" s="315"/>
      <c r="AF17" s="315"/>
      <c r="AG17" s="315"/>
      <c r="AH17" s="315"/>
      <c r="AI17" s="316"/>
      <c r="AJ17" s="336"/>
      <c r="AK17" s="338"/>
      <c r="AL17" s="319"/>
      <c r="AM17" s="315"/>
      <c r="AN17" s="315"/>
      <c r="AO17" s="315"/>
      <c r="AP17" s="315"/>
      <c r="AQ17" s="315"/>
      <c r="AR17" s="315"/>
      <c r="AS17" s="315"/>
      <c r="AT17" s="315"/>
      <c r="AU17" s="316"/>
      <c r="AV17" s="336"/>
      <c r="AW17" s="338"/>
      <c r="AX17" s="319"/>
      <c r="AY17" s="315"/>
      <c r="AZ17" s="315"/>
      <c r="BA17" s="315"/>
      <c r="BB17" s="315"/>
      <c r="BC17" s="315"/>
      <c r="BD17" s="315"/>
      <c r="BE17" s="315"/>
      <c r="BF17" s="315"/>
      <c r="BG17" s="316"/>
      <c r="BH17" s="336"/>
      <c r="BI17" s="338"/>
    </row>
    <row r="18" spans="1:61" x14ac:dyDescent="0.25">
      <c r="A18" s="441"/>
      <c r="B18" s="227">
        <f>Inscription!A17</f>
        <v>0</v>
      </c>
      <c r="C18" s="227">
        <f>Inscription!B17</f>
        <v>0</v>
      </c>
      <c r="D18" s="19">
        <f>SUMIF('11 ans et -'!$B$5:$B$34,$C18,'11 ans et -'!$I$5:$I$34)</f>
        <v>0</v>
      </c>
      <c r="E18" s="275">
        <f>SUMIF('11 ans et -'!$B$39:$B$68,$C18,'11 ans et -'!$I$39:$I$68)</f>
        <v>0</v>
      </c>
      <c r="F18" s="275">
        <f>SUMIF('11 ans et -'!$B$73:$B$102,$C18,'11 ans et -'!$I$73:$I$102)</f>
        <v>0</v>
      </c>
      <c r="G18" s="275">
        <f>SUMIF('11 ans et -'!$B$107:$B$136,$C18,'11 ans et -'!$I$107:$I$136)</f>
        <v>0</v>
      </c>
      <c r="H18" s="41">
        <f>SUMIF('11 ans et -'!$B$141:$B$170,$C18,'11 ans et -'!$I$141:$I$170)</f>
        <v>0</v>
      </c>
      <c r="I18" s="339">
        <f t="shared" si="0"/>
        <v>0</v>
      </c>
      <c r="J18" s="340">
        <f t="shared" si="1"/>
        <v>16</v>
      </c>
      <c r="K18" s="319"/>
      <c r="L18" s="315"/>
      <c r="M18" s="315"/>
      <c r="N18" s="315"/>
      <c r="O18" s="315"/>
      <c r="P18" s="315"/>
      <c r="Q18" s="316"/>
      <c r="R18" s="336"/>
      <c r="S18" s="338"/>
      <c r="T18" s="319"/>
      <c r="U18" s="315"/>
      <c r="V18" s="315"/>
      <c r="W18" s="315"/>
      <c r="X18" s="315"/>
      <c r="Y18" s="315"/>
      <c r="Z18" s="316"/>
      <c r="AA18" s="336"/>
      <c r="AB18" s="338"/>
      <c r="AC18" s="319"/>
      <c r="AD18" s="315"/>
      <c r="AE18" s="315"/>
      <c r="AF18" s="315"/>
      <c r="AG18" s="315"/>
      <c r="AH18" s="315"/>
      <c r="AI18" s="316"/>
      <c r="AJ18" s="336"/>
      <c r="AK18" s="338"/>
      <c r="AL18" s="319"/>
      <c r="AM18" s="315"/>
      <c r="AN18" s="315"/>
      <c r="AO18" s="315"/>
      <c r="AP18" s="315"/>
      <c r="AQ18" s="315"/>
      <c r="AR18" s="315"/>
      <c r="AS18" s="315"/>
      <c r="AT18" s="315"/>
      <c r="AU18" s="316"/>
      <c r="AV18" s="336"/>
      <c r="AW18" s="338"/>
      <c r="AX18" s="319"/>
      <c r="AY18" s="315"/>
      <c r="AZ18" s="315"/>
      <c r="BA18" s="315"/>
      <c r="BB18" s="315"/>
      <c r="BC18" s="315"/>
      <c r="BD18" s="315"/>
      <c r="BE18" s="315"/>
      <c r="BF18" s="315"/>
      <c r="BG18" s="316"/>
      <c r="BH18" s="336"/>
      <c r="BI18" s="338"/>
    </row>
    <row r="19" spans="1:61" x14ac:dyDescent="0.25">
      <c r="A19" s="441"/>
      <c r="B19" s="227">
        <f>Inscription!A18</f>
        <v>0</v>
      </c>
      <c r="C19" s="227">
        <f>Inscription!B18</f>
        <v>0</v>
      </c>
      <c r="D19" s="19">
        <f>SUMIF('11 ans et -'!$B$5:$B$34,$C19,'11 ans et -'!$I$5:$I$34)</f>
        <v>0</v>
      </c>
      <c r="E19" s="275">
        <f>SUMIF('11 ans et -'!$B$39:$B$68,$C19,'11 ans et -'!$I$39:$I$68)</f>
        <v>0</v>
      </c>
      <c r="F19" s="275">
        <f>SUMIF('11 ans et -'!$B$73:$B$102,$C19,'11 ans et -'!$I$73:$I$102)</f>
        <v>0</v>
      </c>
      <c r="G19" s="275">
        <f>SUMIF('11 ans et -'!$B$107:$B$136,$C19,'11 ans et -'!$I$107:$I$136)</f>
        <v>0</v>
      </c>
      <c r="H19" s="41">
        <f>SUMIF('11 ans et -'!$B$141:$B$170,$C19,'11 ans et -'!$I$141:$I$170)</f>
        <v>0</v>
      </c>
      <c r="I19" s="339">
        <f t="shared" si="0"/>
        <v>0</v>
      </c>
      <c r="J19" s="340">
        <f t="shared" si="1"/>
        <v>16</v>
      </c>
      <c r="K19" s="319"/>
      <c r="L19" s="315"/>
      <c r="M19" s="315"/>
      <c r="N19" s="315"/>
      <c r="O19" s="315"/>
      <c r="P19" s="315"/>
      <c r="Q19" s="316"/>
      <c r="R19" s="336"/>
      <c r="S19" s="338"/>
      <c r="T19" s="319"/>
      <c r="U19" s="315"/>
      <c r="V19" s="315"/>
      <c r="W19" s="315"/>
      <c r="X19" s="315"/>
      <c r="Y19" s="315"/>
      <c r="Z19" s="316"/>
      <c r="AA19" s="336"/>
      <c r="AB19" s="338"/>
      <c r="AC19" s="319"/>
      <c r="AD19" s="315"/>
      <c r="AE19" s="315"/>
      <c r="AF19" s="315"/>
      <c r="AG19" s="315"/>
      <c r="AH19" s="315"/>
      <c r="AI19" s="316"/>
      <c r="AJ19" s="336"/>
      <c r="AK19" s="338"/>
      <c r="AL19" s="319"/>
      <c r="AM19" s="315"/>
      <c r="AN19" s="315"/>
      <c r="AO19" s="315"/>
      <c r="AP19" s="315"/>
      <c r="AQ19" s="315"/>
      <c r="AR19" s="315"/>
      <c r="AS19" s="315"/>
      <c r="AT19" s="315"/>
      <c r="AU19" s="316"/>
      <c r="AV19" s="336"/>
      <c r="AW19" s="338"/>
      <c r="AX19" s="319"/>
      <c r="AY19" s="315"/>
      <c r="AZ19" s="315"/>
      <c r="BA19" s="315"/>
      <c r="BB19" s="315"/>
      <c r="BC19" s="315"/>
      <c r="BD19" s="315"/>
      <c r="BE19" s="315"/>
      <c r="BF19" s="315"/>
      <c r="BG19" s="316"/>
      <c r="BH19" s="336"/>
      <c r="BI19" s="338"/>
    </row>
    <row r="20" spans="1:61" x14ac:dyDescent="0.25">
      <c r="A20" s="441"/>
      <c r="B20" s="227">
        <f>Inscription!A19</f>
        <v>0</v>
      </c>
      <c r="C20" s="227">
        <f>Inscription!B19</f>
        <v>0</v>
      </c>
      <c r="D20" s="19">
        <f>SUMIF('11 ans et -'!$B$5:$B$34,$C20,'11 ans et -'!$I$5:$I$34)</f>
        <v>0</v>
      </c>
      <c r="E20" s="275">
        <f>SUMIF('11 ans et -'!$B$39:$B$68,$C20,'11 ans et -'!$I$39:$I$68)</f>
        <v>0</v>
      </c>
      <c r="F20" s="275">
        <f>SUMIF('11 ans et -'!$B$73:$B$102,$C20,'11 ans et -'!$I$73:$I$102)</f>
        <v>0</v>
      </c>
      <c r="G20" s="275">
        <f>SUMIF('11 ans et -'!$B$107:$B$136,$C20,'11 ans et -'!$I$107:$I$136)</f>
        <v>0</v>
      </c>
      <c r="H20" s="41">
        <f>SUMIF('11 ans et -'!$B$141:$B$170,$C20,'11 ans et -'!$I$141:$I$170)</f>
        <v>0</v>
      </c>
      <c r="I20" s="339">
        <f t="shared" si="0"/>
        <v>0</v>
      </c>
      <c r="J20" s="340">
        <f t="shared" si="1"/>
        <v>16</v>
      </c>
      <c r="K20" s="319"/>
      <c r="L20" s="315"/>
      <c r="M20" s="315"/>
      <c r="N20" s="315"/>
      <c r="O20" s="315"/>
      <c r="P20" s="315"/>
      <c r="Q20" s="316"/>
      <c r="R20" s="336"/>
      <c r="S20" s="338"/>
      <c r="T20" s="319"/>
      <c r="U20" s="315"/>
      <c r="V20" s="315"/>
      <c r="W20" s="315"/>
      <c r="X20" s="315"/>
      <c r="Y20" s="315"/>
      <c r="Z20" s="316"/>
      <c r="AA20" s="336"/>
      <c r="AB20" s="338"/>
      <c r="AC20" s="319"/>
      <c r="AD20" s="315"/>
      <c r="AE20" s="315"/>
      <c r="AF20" s="315"/>
      <c r="AG20" s="315"/>
      <c r="AH20" s="315"/>
      <c r="AI20" s="316"/>
      <c r="AJ20" s="336"/>
      <c r="AK20" s="338"/>
      <c r="AL20" s="319"/>
      <c r="AM20" s="315"/>
      <c r="AN20" s="315"/>
      <c r="AO20" s="315"/>
      <c r="AP20" s="315"/>
      <c r="AQ20" s="315"/>
      <c r="AR20" s="315"/>
      <c r="AS20" s="315"/>
      <c r="AT20" s="315"/>
      <c r="AU20" s="316"/>
      <c r="AV20" s="336"/>
      <c r="AW20" s="338"/>
      <c r="AX20" s="319"/>
      <c r="AY20" s="315"/>
      <c r="AZ20" s="315"/>
      <c r="BA20" s="315"/>
      <c r="BB20" s="315"/>
      <c r="BC20" s="315"/>
      <c r="BD20" s="315"/>
      <c r="BE20" s="315"/>
      <c r="BF20" s="315"/>
      <c r="BG20" s="316"/>
      <c r="BH20" s="336"/>
      <c r="BI20" s="338"/>
    </row>
    <row r="21" spans="1:61" x14ac:dyDescent="0.25">
      <c r="A21" s="441"/>
      <c r="B21" s="227">
        <f>Inscription!A20</f>
        <v>0</v>
      </c>
      <c r="C21" s="227">
        <f>Inscription!B20</f>
        <v>0</v>
      </c>
      <c r="D21" s="19">
        <f>SUMIF('11 ans et -'!$B$5:$B$34,$C21,'11 ans et -'!$I$5:$I$34)</f>
        <v>0</v>
      </c>
      <c r="E21" s="275">
        <f>SUMIF('11 ans et -'!$B$39:$B$68,$C21,'11 ans et -'!$I$39:$I$68)</f>
        <v>0</v>
      </c>
      <c r="F21" s="275">
        <f>SUMIF('11 ans et -'!$B$73:$B$102,$C21,'11 ans et -'!$I$73:$I$102)</f>
        <v>0</v>
      </c>
      <c r="G21" s="275">
        <f>SUMIF('11 ans et -'!$B$107:$B$136,$C21,'11 ans et -'!$I$107:$I$136)</f>
        <v>0</v>
      </c>
      <c r="H21" s="41">
        <f>SUMIF('11 ans et -'!$B$141:$B$170,$C21,'11 ans et -'!$I$141:$I$170)</f>
        <v>0</v>
      </c>
      <c r="I21" s="339">
        <f t="shared" si="0"/>
        <v>0</v>
      </c>
      <c r="J21" s="340">
        <f t="shared" si="1"/>
        <v>16</v>
      </c>
      <c r="K21" s="319"/>
      <c r="L21" s="315"/>
      <c r="M21" s="315"/>
      <c r="N21" s="315"/>
      <c r="O21" s="315"/>
      <c r="P21" s="315"/>
      <c r="Q21" s="316"/>
      <c r="R21" s="336"/>
      <c r="S21" s="338"/>
      <c r="T21" s="319"/>
      <c r="U21" s="315"/>
      <c r="V21" s="315"/>
      <c r="W21" s="315"/>
      <c r="X21" s="315"/>
      <c r="Y21" s="315"/>
      <c r="Z21" s="316"/>
      <c r="AA21" s="336"/>
      <c r="AB21" s="338"/>
      <c r="AC21" s="319"/>
      <c r="AD21" s="315"/>
      <c r="AE21" s="315"/>
      <c r="AF21" s="315"/>
      <c r="AG21" s="315"/>
      <c r="AH21" s="315"/>
      <c r="AI21" s="316"/>
      <c r="AJ21" s="336"/>
      <c r="AK21" s="338"/>
      <c r="AL21" s="319"/>
      <c r="AM21" s="315"/>
      <c r="AN21" s="315"/>
      <c r="AO21" s="315"/>
      <c r="AP21" s="315"/>
      <c r="AQ21" s="315"/>
      <c r="AR21" s="315"/>
      <c r="AS21" s="315"/>
      <c r="AT21" s="315"/>
      <c r="AU21" s="316"/>
      <c r="AV21" s="336"/>
      <c r="AW21" s="338"/>
      <c r="AX21" s="319"/>
      <c r="AY21" s="315"/>
      <c r="AZ21" s="315"/>
      <c r="BA21" s="315"/>
      <c r="BB21" s="315"/>
      <c r="BC21" s="315"/>
      <c r="BD21" s="315"/>
      <c r="BE21" s="315"/>
      <c r="BF21" s="315"/>
      <c r="BG21" s="316"/>
      <c r="BH21" s="336"/>
      <c r="BI21" s="338"/>
    </row>
    <row r="22" spans="1:61" x14ac:dyDescent="0.25">
      <c r="A22" s="441"/>
      <c r="B22" s="227">
        <f>Inscription!A21</f>
        <v>0</v>
      </c>
      <c r="C22" s="227">
        <f>Inscription!B21</f>
        <v>0</v>
      </c>
      <c r="D22" s="19">
        <f>SUMIF('11 ans et -'!$B$5:$B$34,$C22,'11 ans et -'!$I$5:$I$34)</f>
        <v>0</v>
      </c>
      <c r="E22" s="275">
        <f>SUMIF('11 ans et -'!$B$39:$B$68,$C22,'11 ans et -'!$I$39:$I$68)</f>
        <v>0</v>
      </c>
      <c r="F22" s="275">
        <f>SUMIF('11 ans et -'!$B$73:$B$102,$C22,'11 ans et -'!$I$73:$I$102)</f>
        <v>0</v>
      </c>
      <c r="G22" s="275">
        <f>SUMIF('11 ans et -'!$B$107:$B$136,$C22,'11 ans et -'!$I$107:$I$136)</f>
        <v>0</v>
      </c>
      <c r="H22" s="41">
        <f>SUMIF('11 ans et -'!$B$141:$B$170,$C22,'11 ans et -'!$I$141:$I$170)</f>
        <v>0</v>
      </c>
      <c r="I22" s="339">
        <f t="shared" si="0"/>
        <v>0</v>
      </c>
      <c r="J22" s="340">
        <f t="shared" si="1"/>
        <v>16</v>
      </c>
      <c r="K22" s="319"/>
      <c r="L22" s="315"/>
      <c r="M22" s="315"/>
      <c r="N22" s="315"/>
      <c r="O22" s="315"/>
      <c r="P22" s="315"/>
      <c r="Q22" s="316"/>
      <c r="R22" s="336"/>
      <c r="S22" s="338"/>
      <c r="T22" s="319"/>
      <c r="U22" s="315"/>
      <c r="V22" s="315"/>
      <c r="W22" s="315"/>
      <c r="X22" s="315"/>
      <c r="Y22" s="315"/>
      <c r="Z22" s="316"/>
      <c r="AA22" s="336"/>
      <c r="AB22" s="338"/>
      <c r="AC22" s="319"/>
      <c r="AD22" s="315"/>
      <c r="AE22" s="315"/>
      <c r="AF22" s="315"/>
      <c r="AG22" s="315"/>
      <c r="AH22" s="315"/>
      <c r="AI22" s="316"/>
      <c r="AJ22" s="336"/>
      <c r="AK22" s="338"/>
      <c r="AL22" s="319"/>
      <c r="AM22" s="315"/>
      <c r="AN22" s="315"/>
      <c r="AO22" s="315"/>
      <c r="AP22" s="315"/>
      <c r="AQ22" s="315"/>
      <c r="AR22" s="315"/>
      <c r="AS22" s="315"/>
      <c r="AT22" s="315"/>
      <c r="AU22" s="316"/>
      <c r="AV22" s="336"/>
      <c r="AW22" s="338"/>
      <c r="AX22" s="319"/>
      <c r="AY22" s="315"/>
      <c r="AZ22" s="315"/>
      <c r="BA22" s="315"/>
      <c r="BB22" s="315"/>
      <c r="BC22" s="315"/>
      <c r="BD22" s="315"/>
      <c r="BE22" s="315"/>
      <c r="BF22" s="315"/>
      <c r="BG22" s="316"/>
      <c r="BH22" s="336"/>
      <c r="BI22" s="338"/>
    </row>
    <row r="23" spans="1:61" x14ac:dyDescent="0.25">
      <c r="A23" s="441"/>
      <c r="B23" s="227">
        <f>Inscription!A22</f>
        <v>0</v>
      </c>
      <c r="C23" s="227">
        <f>Inscription!B22</f>
        <v>0</v>
      </c>
      <c r="D23" s="19">
        <f>SUMIF('11 ans et -'!$B$5:$B$34,$C23,'11 ans et -'!$I$5:$I$34)</f>
        <v>0</v>
      </c>
      <c r="E23" s="275">
        <f>SUMIF('11 ans et -'!$B$39:$B$68,$C23,'11 ans et -'!$I$39:$I$68)</f>
        <v>0</v>
      </c>
      <c r="F23" s="275">
        <f>SUMIF('11 ans et -'!$B$73:$B$102,$C23,'11 ans et -'!$I$73:$I$102)</f>
        <v>0</v>
      </c>
      <c r="G23" s="275">
        <f>SUMIF('11 ans et -'!$B$107:$B$136,$C23,'11 ans et -'!$I$107:$I$136)</f>
        <v>0</v>
      </c>
      <c r="H23" s="41">
        <f>SUMIF('11 ans et -'!$B$141:$B$170,$C23,'11 ans et -'!$I$141:$I$170)</f>
        <v>0</v>
      </c>
      <c r="I23" s="339">
        <f t="shared" si="0"/>
        <v>0</v>
      </c>
      <c r="J23" s="340">
        <f t="shared" si="1"/>
        <v>16</v>
      </c>
      <c r="K23" s="319"/>
      <c r="L23" s="315"/>
      <c r="M23" s="315"/>
      <c r="N23" s="315"/>
      <c r="O23" s="315"/>
      <c r="P23" s="315"/>
      <c r="Q23" s="316"/>
      <c r="R23" s="336"/>
      <c r="S23" s="338"/>
      <c r="T23" s="319"/>
      <c r="U23" s="315"/>
      <c r="V23" s="315"/>
      <c r="W23" s="315"/>
      <c r="X23" s="315"/>
      <c r="Y23" s="315"/>
      <c r="Z23" s="316"/>
      <c r="AA23" s="336"/>
      <c r="AB23" s="338"/>
      <c r="AC23" s="319"/>
      <c r="AD23" s="315"/>
      <c r="AE23" s="315"/>
      <c r="AF23" s="315"/>
      <c r="AG23" s="315"/>
      <c r="AH23" s="315"/>
      <c r="AI23" s="316"/>
      <c r="AJ23" s="336"/>
      <c r="AK23" s="338"/>
      <c r="AL23" s="319"/>
      <c r="AM23" s="315"/>
      <c r="AN23" s="315"/>
      <c r="AO23" s="315"/>
      <c r="AP23" s="315"/>
      <c r="AQ23" s="315"/>
      <c r="AR23" s="315"/>
      <c r="AS23" s="315"/>
      <c r="AT23" s="315"/>
      <c r="AU23" s="316"/>
      <c r="AV23" s="336"/>
      <c r="AW23" s="338"/>
      <c r="AX23" s="319"/>
      <c r="AY23" s="315"/>
      <c r="AZ23" s="315"/>
      <c r="BA23" s="315"/>
      <c r="BB23" s="315"/>
      <c r="BC23" s="315"/>
      <c r="BD23" s="315"/>
      <c r="BE23" s="315"/>
      <c r="BF23" s="315"/>
      <c r="BG23" s="316"/>
      <c r="BH23" s="336"/>
      <c r="BI23" s="338"/>
    </row>
    <row r="24" spans="1:61" x14ac:dyDescent="0.25">
      <c r="A24" s="441"/>
      <c r="B24" s="227">
        <f>Inscription!A23</f>
        <v>0</v>
      </c>
      <c r="C24" s="227">
        <f>Inscription!B23</f>
        <v>0</v>
      </c>
      <c r="D24" s="19">
        <f>SUMIF('11 ans et -'!$B$5:$B$34,$C24,'11 ans et -'!$I$5:$I$34)</f>
        <v>0</v>
      </c>
      <c r="E24" s="275">
        <f>SUMIF('11 ans et -'!$B$39:$B$68,$C24,'11 ans et -'!$I$39:$I$68)</f>
        <v>0</v>
      </c>
      <c r="F24" s="275">
        <f>SUMIF('11 ans et -'!$B$73:$B$102,$C24,'11 ans et -'!$I$73:$I$102)</f>
        <v>0</v>
      </c>
      <c r="G24" s="275">
        <f>SUMIF('11 ans et -'!$B$107:$B$136,$C24,'11 ans et -'!$I$107:$I$136)</f>
        <v>0</v>
      </c>
      <c r="H24" s="41">
        <f>SUMIF('11 ans et -'!$B$141:$B$170,$C24,'11 ans et -'!$I$141:$I$170)</f>
        <v>0</v>
      </c>
      <c r="I24" s="339">
        <f t="shared" si="0"/>
        <v>0</v>
      </c>
      <c r="J24" s="340">
        <f t="shared" si="1"/>
        <v>16</v>
      </c>
      <c r="K24" s="319"/>
      <c r="L24" s="315"/>
      <c r="M24" s="315"/>
      <c r="N24" s="315"/>
      <c r="O24" s="315"/>
      <c r="P24" s="315"/>
      <c r="Q24" s="316"/>
      <c r="R24" s="336"/>
      <c r="S24" s="338"/>
      <c r="T24" s="319"/>
      <c r="U24" s="315"/>
      <c r="V24" s="315"/>
      <c r="W24" s="315"/>
      <c r="X24" s="315"/>
      <c r="Y24" s="315"/>
      <c r="Z24" s="316"/>
      <c r="AA24" s="336"/>
      <c r="AB24" s="338"/>
      <c r="AC24" s="319"/>
      <c r="AD24" s="315"/>
      <c r="AE24" s="315"/>
      <c r="AF24" s="315"/>
      <c r="AG24" s="315"/>
      <c r="AH24" s="315"/>
      <c r="AI24" s="316"/>
      <c r="AJ24" s="336"/>
      <c r="AK24" s="338"/>
      <c r="AL24" s="319"/>
      <c r="AM24" s="315"/>
      <c r="AN24" s="315"/>
      <c r="AO24" s="315"/>
      <c r="AP24" s="315"/>
      <c r="AQ24" s="315"/>
      <c r="AR24" s="315"/>
      <c r="AS24" s="315"/>
      <c r="AT24" s="315"/>
      <c r="AU24" s="316"/>
      <c r="AV24" s="336"/>
      <c r="AW24" s="338"/>
      <c r="AX24" s="319"/>
      <c r="AY24" s="315"/>
      <c r="AZ24" s="315"/>
      <c r="BA24" s="315"/>
      <c r="BB24" s="315"/>
      <c r="BC24" s="315"/>
      <c r="BD24" s="315"/>
      <c r="BE24" s="315"/>
      <c r="BF24" s="315"/>
      <c r="BG24" s="316"/>
      <c r="BH24" s="336"/>
      <c r="BI24" s="338"/>
    </row>
    <row r="25" spans="1:61" x14ac:dyDescent="0.25">
      <c r="A25" s="441"/>
      <c r="B25" s="227">
        <f>Inscription!A24</f>
        <v>0</v>
      </c>
      <c r="C25" s="227">
        <f>Inscription!B24</f>
        <v>0</v>
      </c>
      <c r="D25" s="19">
        <f>SUMIF('11 ans et -'!$B$5:$B$34,$C25,'11 ans et -'!$I$5:$I$34)</f>
        <v>0</v>
      </c>
      <c r="E25" s="275">
        <f>SUMIF('11 ans et -'!$B$39:$B$68,$C25,'11 ans et -'!$I$39:$I$68)</f>
        <v>0</v>
      </c>
      <c r="F25" s="275">
        <f>SUMIF('11 ans et -'!$B$73:$B$102,$C25,'11 ans et -'!$I$73:$I$102)</f>
        <v>0</v>
      </c>
      <c r="G25" s="275">
        <f>SUMIF('11 ans et -'!$B$107:$B$136,$C25,'11 ans et -'!$I$107:$I$136)</f>
        <v>0</v>
      </c>
      <c r="H25" s="41">
        <f>SUMIF('11 ans et -'!$B$141:$B$170,$C25,'11 ans et -'!$I$141:$I$170)</f>
        <v>0</v>
      </c>
      <c r="I25" s="339">
        <f t="shared" si="0"/>
        <v>0</v>
      </c>
      <c r="J25" s="340">
        <f t="shared" si="1"/>
        <v>16</v>
      </c>
      <c r="K25" s="319"/>
      <c r="L25" s="315"/>
      <c r="M25" s="315"/>
      <c r="N25" s="315"/>
      <c r="O25" s="315"/>
      <c r="P25" s="315"/>
      <c r="Q25" s="316"/>
      <c r="R25" s="336"/>
      <c r="S25" s="338"/>
      <c r="T25" s="319"/>
      <c r="U25" s="315"/>
      <c r="V25" s="315"/>
      <c r="W25" s="315"/>
      <c r="X25" s="315"/>
      <c r="Y25" s="315"/>
      <c r="Z25" s="316"/>
      <c r="AA25" s="336"/>
      <c r="AB25" s="338"/>
      <c r="AC25" s="319"/>
      <c r="AD25" s="315"/>
      <c r="AE25" s="315"/>
      <c r="AF25" s="315"/>
      <c r="AG25" s="315"/>
      <c r="AH25" s="315"/>
      <c r="AI25" s="316"/>
      <c r="AJ25" s="336"/>
      <c r="AK25" s="338"/>
      <c r="AL25" s="319"/>
      <c r="AM25" s="315"/>
      <c r="AN25" s="315"/>
      <c r="AO25" s="315"/>
      <c r="AP25" s="315"/>
      <c r="AQ25" s="315"/>
      <c r="AR25" s="315"/>
      <c r="AS25" s="315"/>
      <c r="AT25" s="315"/>
      <c r="AU25" s="316"/>
      <c r="AV25" s="336"/>
      <c r="AW25" s="338"/>
      <c r="AX25" s="319"/>
      <c r="AY25" s="315"/>
      <c r="AZ25" s="315"/>
      <c r="BA25" s="315"/>
      <c r="BB25" s="315"/>
      <c r="BC25" s="315"/>
      <c r="BD25" s="315"/>
      <c r="BE25" s="315"/>
      <c r="BF25" s="315"/>
      <c r="BG25" s="316"/>
      <c r="BH25" s="336"/>
      <c r="BI25" s="338"/>
    </row>
    <row r="26" spans="1:61" x14ac:dyDescent="0.25">
      <c r="A26" s="441"/>
      <c r="B26" s="227">
        <f>Inscription!A25</f>
        <v>0</v>
      </c>
      <c r="C26" s="227">
        <f>Inscription!B25</f>
        <v>0</v>
      </c>
      <c r="D26" s="19">
        <f>SUMIF('11 ans et -'!$B$5:$B$34,$C26,'11 ans et -'!$I$5:$I$34)</f>
        <v>0</v>
      </c>
      <c r="E26" s="275">
        <f>SUMIF('11 ans et -'!$B$39:$B$68,$C26,'11 ans et -'!$I$39:$I$68)</f>
        <v>0</v>
      </c>
      <c r="F26" s="275">
        <f>SUMIF('11 ans et -'!$B$73:$B$102,$C26,'11 ans et -'!$I$73:$I$102)</f>
        <v>0</v>
      </c>
      <c r="G26" s="275">
        <f>SUMIF('11 ans et -'!$B$107:$B$136,$C26,'11 ans et -'!$I$107:$I$136)</f>
        <v>0</v>
      </c>
      <c r="H26" s="41">
        <f>SUMIF('11 ans et -'!$B$141:$B$170,$C26,'11 ans et -'!$I$141:$I$170)</f>
        <v>0</v>
      </c>
      <c r="I26" s="339">
        <f t="shared" si="0"/>
        <v>0</v>
      </c>
      <c r="J26" s="340">
        <f t="shared" si="1"/>
        <v>16</v>
      </c>
      <c r="K26" s="319"/>
      <c r="L26" s="315"/>
      <c r="M26" s="315"/>
      <c r="N26" s="315"/>
      <c r="O26" s="315"/>
      <c r="P26" s="315"/>
      <c r="Q26" s="316"/>
      <c r="R26" s="336"/>
      <c r="S26" s="338"/>
      <c r="T26" s="319"/>
      <c r="U26" s="315"/>
      <c r="V26" s="315"/>
      <c r="W26" s="315"/>
      <c r="X26" s="315"/>
      <c r="Y26" s="315"/>
      <c r="Z26" s="316"/>
      <c r="AA26" s="336"/>
      <c r="AB26" s="338"/>
      <c r="AC26" s="319"/>
      <c r="AD26" s="315"/>
      <c r="AE26" s="315"/>
      <c r="AF26" s="315"/>
      <c r="AG26" s="315"/>
      <c r="AH26" s="315"/>
      <c r="AI26" s="316"/>
      <c r="AJ26" s="336"/>
      <c r="AK26" s="338"/>
      <c r="AL26" s="319"/>
      <c r="AM26" s="315"/>
      <c r="AN26" s="315"/>
      <c r="AO26" s="315"/>
      <c r="AP26" s="315"/>
      <c r="AQ26" s="315"/>
      <c r="AR26" s="315"/>
      <c r="AS26" s="315"/>
      <c r="AT26" s="315"/>
      <c r="AU26" s="316"/>
      <c r="AV26" s="336"/>
      <c r="AW26" s="338"/>
      <c r="AX26" s="319"/>
      <c r="AY26" s="315"/>
      <c r="AZ26" s="315"/>
      <c r="BA26" s="315"/>
      <c r="BB26" s="315"/>
      <c r="BC26" s="315"/>
      <c r="BD26" s="315"/>
      <c r="BE26" s="315"/>
      <c r="BF26" s="315"/>
      <c r="BG26" s="316"/>
      <c r="BH26" s="336"/>
      <c r="BI26" s="338"/>
    </row>
    <row r="27" spans="1:61" x14ac:dyDescent="0.25">
      <c r="A27" s="441"/>
      <c r="B27" s="227">
        <f>Inscription!A26</f>
        <v>0</v>
      </c>
      <c r="C27" s="227">
        <f>Inscription!B26</f>
        <v>0</v>
      </c>
      <c r="D27" s="19">
        <f>SUMIF('11 ans et -'!$B$5:$B$34,$C27,'11 ans et -'!$I$5:$I$34)</f>
        <v>0</v>
      </c>
      <c r="E27" s="275">
        <f>SUMIF('11 ans et -'!$B$39:$B$68,$C27,'11 ans et -'!$I$39:$I$68)</f>
        <v>0</v>
      </c>
      <c r="F27" s="275">
        <f>SUMIF('11 ans et -'!$B$73:$B$102,$C27,'11 ans et -'!$I$73:$I$102)</f>
        <v>0</v>
      </c>
      <c r="G27" s="275">
        <f>SUMIF('11 ans et -'!$B$107:$B$136,$C27,'11 ans et -'!$I$107:$I$136)</f>
        <v>0</v>
      </c>
      <c r="H27" s="41">
        <f>SUMIF('11 ans et -'!$B$141:$B$170,$C27,'11 ans et -'!$I$141:$I$170)</f>
        <v>0</v>
      </c>
      <c r="I27" s="339">
        <f t="shared" si="0"/>
        <v>0</v>
      </c>
      <c r="J27" s="340">
        <f t="shared" si="1"/>
        <v>16</v>
      </c>
      <c r="K27" s="319"/>
      <c r="L27" s="315"/>
      <c r="M27" s="315"/>
      <c r="N27" s="315"/>
      <c r="O27" s="315"/>
      <c r="P27" s="315"/>
      <c r="Q27" s="316"/>
      <c r="R27" s="336"/>
      <c r="S27" s="338"/>
      <c r="T27" s="319"/>
      <c r="U27" s="315"/>
      <c r="V27" s="315"/>
      <c r="W27" s="315"/>
      <c r="X27" s="315"/>
      <c r="Y27" s="315"/>
      <c r="Z27" s="316"/>
      <c r="AA27" s="336"/>
      <c r="AB27" s="338"/>
      <c r="AC27" s="319"/>
      <c r="AD27" s="315"/>
      <c r="AE27" s="315"/>
      <c r="AF27" s="315"/>
      <c r="AG27" s="315"/>
      <c r="AH27" s="315"/>
      <c r="AI27" s="316"/>
      <c r="AJ27" s="336"/>
      <c r="AK27" s="338"/>
      <c r="AL27" s="319"/>
      <c r="AM27" s="315"/>
      <c r="AN27" s="315"/>
      <c r="AO27" s="315"/>
      <c r="AP27" s="315"/>
      <c r="AQ27" s="315"/>
      <c r="AR27" s="315"/>
      <c r="AS27" s="315"/>
      <c r="AT27" s="315"/>
      <c r="AU27" s="316"/>
      <c r="AV27" s="336"/>
      <c r="AW27" s="338"/>
      <c r="AX27" s="319"/>
      <c r="AY27" s="315"/>
      <c r="AZ27" s="315"/>
      <c r="BA27" s="315"/>
      <c r="BB27" s="315"/>
      <c r="BC27" s="315"/>
      <c r="BD27" s="315"/>
      <c r="BE27" s="315"/>
      <c r="BF27" s="315"/>
      <c r="BG27" s="316"/>
      <c r="BH27" s="336"/>
      <c r="BI27" s="338"/>
    </row>
    <row r="28" spans="1:61" x14ac:dyDescent="0.25">
      <c r="A28" s="441"/>
      <c r="B28" s="227">
        <f>Inscription!A27</f>
        <v>0</v>
      </c>
      <c r="C28" s="227">
        <f>Inscription!B27</f>
        <v>0</v>
      </c>
      <c r="D28" s="19">
        <f>SUMIF('11 ans et -'!$B$5:$B$34,$C28,'11 ans et -'!$I$5:$I$34)</f>
        <v>0</v>
      </c>
      <c r="E28" s="275">
        <f>SUMIF('11 ans et -'!$B$39:$B$68,$C28,'11 ans et -'!$I$39:$I$68)</f>
        <v>0</v>
      </c>
      <c r="F28" s="275">
        <f>SUMIF('11 ans et -'!$B$73:$B$102,$C28,'11 ans et -'!$I$73:$I$102)</f>
        <v>0</v>
      </c>
      <c r="G28" s="275">
        <f>SUMIF('11 ans et -'!$B$107:$B$136,$C28,'11 ans et -'!$I$107:$I$136)</f>
        <v>0</v>
      </c>
      <c r="H28" s="41">
        <f>SUMIF('11 ans et -'!$B$141:$B$170,$C28,'11 ans et -'!$I$141:$I$170)</f>
        <v>0</v>
      </c>
      <c r="I28" s="339">
        <f t="shared" si="0"/>
        <v>0</v>
      </c>
      <c r="J28" s="340">
        <f t="shared" si="1"/>
        <v>16</v>
      </c>
      <c r="K28" s="319"/>
      <c r="L28" s="315"/>
      <c r="M28" s="315"/>
      <c r="N28" s="315"/>
      <c r="O28" s="315"/>
      <c r="P28" s="315"/>
      <c r="Q28" s="316"/>
      <c r="R28" s="336"/>
      <c r="S28" s="338"/>
      <c r="T28" s="319"/>
      <c r="U28" s="315"/>
      <c r="V28" s="315"/>
      <c r="W28" s="315"/>
      <c r="X28" s="315"/>
      <c r="Y28" s="315"/>
      <c r="Z28" s="316"/>
      <c r="AA28" s="336"/>
      <c r="AB28" s="338"/>
      <c r="AC28" s="319"/>
      <c r="AD28" s="315"/>
      <c r="AE28" s="315"/>
      <c r="AF28" s="315"/>
      <c r="AG28" s="315"/>
      <c r="AH28" s="315"/>
      <c r="AI28" s="316"/>
      <c r="AJ28" s="336"/>
      <c r="AK28" s="338"/>
      <c r="AL28" s="319"/>
      <c r="AM28" s="315"/>
      <c r="AN28" s="315"/>
      <c r="AO28" s="315"/>
      <c r="AP28" s="315"/>
      <c r="AQ28" s="315"/>
      <c r="AR28" s="315"/>
      <c r="AS28" s="315"/>
      <c r="AT28" s="315"/>
      <c r="AU28" s="316"/>
      <c r="AV28" s="336"/>
      <c r="AW28" s="338"/>
      <c r="AX28" s="319"/>
      <c r="AY28" s="315"/>
      <c r="AZ28" s="315"/>
      <c r="BA28" s="315"/>
      <c r="BB28" s="315"/>
      <c r="BC28" s="315"/>
      <c r="BD28" s="315"/>
      <c r="BE28" s="315"/>
      <c r="BF28" s="315"/>
      <c r="BG28" s="316"/>
      <c r="BH28" s="336"/>
      <c r="BI28" s="338"/>
    </row>
    <row r="29" spans="1:61" x14ac:dyDescent="0.25">
      <c r="A29" s="441"/>
      <c r="B29" s="227">
        <f>Inscription!A28</f>
        <v>0</v>
      </c>
      <c r="C29" s="227">
        <f>Inscription!B28</f>
        <v>0</v>
      </c>
      <c r="D29" s="19">
        <f>SUMIF('11 ans et -'!$B$5:$B$34,$C29,'11 ans et -'!$I$5:$I$34)</f>
        <v>0</v>
      </c>
      <c r="E29" s="275">
        <f>SUMIF('11 ans et -'!$B$39:$B$68,$C29,'11 ans et -'!$I$39:$I$68)</f>
        <v>0</v>
      </c>
      <c r="F29" s="275">
        <f>SUMIF('11 ans et -'!$B$73:$B$102,$C29,'11 ans et -'!$I$73:$I$102)</f>
        <v>0</v>
      </c>
      <c r="G29" s="275">
        <f>SUMIF('11 ans et -'!$B$107:$B$136,$C29,'11 ans et -'!$I$107:$I$136)</f>
        <v>0</v>
      </c>
      <c r="H29" s="41">
        <f>SUMIF('11 ans et -'!$B$141:$B$170,$C29,'11 ans et -'!$I$141:$I$170)</f>
        <v>0</v>
      </c>
      <c r="I29" s="339">
        <f t="shared" si="0"/>
        <v>0</v>
      </c>
      <c r="J29" s="340">
        <f t="shared" si="1"/>
        <v>16</v>
      </c>
      <c r="K29" s="319"/>
      <c r="L29" s="315"/>
      <c r="M29" s="315"/>
      <c r="N29" s="315"/>
      <c r="O29" s="315"/>
      <c r="P29" s="315"/>
      <c r="Q29" s="316"/>
      <c r="R29" s="336"/>
      <c r="S29" s="338"/>
      <c r="T29" s="319"/>
      <c r="U29" s="315"/>
      <c r="V29" s="315"/>
      <c r="W29" s="315"/>
      <c r="X29" s="315"/>
      <c r="Y29" s="315"/>
      <c r="Z29" s="316"/>
      <c r="AA29" s="336"/>
      <c r="AB29" s="338"/>
      <c r="AC29" s="319"/>
      <c r="AD29" s="315"/>
      <c r="AE29" s="315"/>
      <c r="AF29" s="315"/>
      <c r="AG29" s="315"/>
      <c r="AH29" s="315"/>
      <c r="AI29" s="316"/>
      <c r="AJ29" s="336"/>
      <c r="AK29" s="338"/>
      <c r="AL29" s="319"/>
      <c r="AM29" s="315"/>
      <c r="AN29" s="315"/>
      <c r="AO29" s="315"/>
      <c r="AP29" s="315"/>
      <c r="AQ29" s="315"/>
      <c r="AR29" s="315"/>
      <c r="AS29" s="315"/>
      <c r="AT29" s="315"/>
      <c r="AU29" s="316"/>
      <c r="AV29" s="336"/>
      <c r="AW29" s="338"/>
      <c r="AX29" s="319"/>
      <c r="AY29" s="315"/>
      <c r="AZ29" s="315"/>
      <c r="BA29" s="315"/>
      <c r="BB29" s="315"/>
      <c r="BC29" s="315"/>
      <c r="BD29" s="315"/>
      <c r="BE29" s="315"/>
      <c r="BF29" s="315"/>
      <c r="BG29" s="316"/>
      <c r="BH29" s="336"/>
      <c r="BI29" s="338"/>
    </row>
    <row r="30" spans="1:61" x14ac:dyDescent="0.25">
      <c r="A30" s="441"/>
      <c r="B30" s="227">
        <f>Inscription!A29</f>
        <v>0</v>
      </c>
      <c r="C30" s="227">
        <f>Inscription!B29</f>
        <v>0</v>
      </c>
      <c r="D30" s="19">
        <f>SUMIF('11 ans et -'!$B$5:$B$34,$C30,'11 ans et -'!$I$5:$I$34)</f>
        <v>0</v>
      </c>
      <c r="E30" s="275">
        <f>SUMIF('11 ans et -'!$B$39:$B$68,$C30,'11 ans et -'!$I$39:$I$68)</f>
        <v>0</v>
      </c>
      <c r="F30" s="275">
        <f>SUMIF('11 ans et -'!$B$73:$B$102,$C30,'11 ans et -'!$I$73:$I$102)</f>
        <v>0</v>
      </c>
      <c r="G30" s="275">
        <f>SUMIF('11 ans et -'!$B$107:$B$136,$C30,'11 ans et -'!$I$107:$I$136)</f>
        <v>0</v>
      </c>
      <c r="H30" s="41">
        <f>SUMIF('11 ans et -'!$B$141:$B$170,$C30,'11 ans et -'!$I$141:$I$170)</f>
        <v>0</v>
      </c>
      <c r="I30" s="339">
        <f t="shared" si="0"/>
        <v>0</v>
      </c>
      <c r="J30" s="340">
        <f t="shared" si="1"/>
        <v>16</v>
      </c>
      <c r="K30" s="319"/>
      <c r="L30" s="315"/>
      <c r="M30" s="315"/>
      <c r="N30" s="315"/>
      <c r="O30" s="315"/>
      <c r="P30" s="315"/>
      <c r="Q30" s="316"/>
      <c r="R30" s="336"/>
      <c r="S30" s="338"/>
      <c r="T30" s="319"/>
      <c r="U30" s="315"/>
      <c r="V30" s="315"/>
      <c r="W30" s="315"/>
      <c r="X30" s="315"/>
      <c r="Y30" s="315"/>
      <c r="Z30" s="316"/>
      <c r="AA30" s="336"/>
      <c r="AB30" s="338"/>
      <c r="AC30" s="319"/>
      <c r="AD30" s="315"/>
      <c r="AE30" s="315"/>
      <c r="AF30" s="315"/>
      <c r="AG30" s="315"/>
      <c r="AH30" s="315"/>
      <c r="AI30" s="316"/>
      <c r="AJ30" s="336"/>
      <c r="AK30" s="338"/>
      <c r="AL30" s="319"/>
      <c r="AM30" s="315"/>
      <c r="AN30" s="315"/>
      <c r="AO30" s="315"/>
      <c r="AP30" s="315"/>
      <c r="AQ30" s="315"/>
      <c r="AR30" s="315"/>
      <c r="AS30" s="315"/>
      <c r="AT30" s="315"/>
      <c r="AU30" s="316"/>
      <c r="AV30" s="336"/>
      <c r="AW30" s="338"/>
      <c r="AX30" s="319"/>
      <c r="AY30" s="315"/>
      <c r="AZ30" s="315"/>
      <c r="BA30" s="315"/>
      <c r="BB30" s="315"/>
      <c r="BC30" s="315"/>
      <c r="BD30" s="315"/>
      <c r="BE30" s="315"/>
      <c r="BF30" s="315"/>
      <c r="BG30" s="316"/>
      <c r="BH30" s="336"/>
      <c r="BI30" s="338"/>
    </row>
    <row r="31" spans="1:61" x14ac:dyDescent="0.25">
      <c r="A31" s="441"/>
      <c r="B31" s="227">
        <f>Inscription!A30</f>
        <v>0</v>
      </c>
      <c r="C31" s="227">
        <f>Inscription!B30</f>
        <v>0</v>
      </c>
      <c r="D31" s="19">
        <f>SUMIF('11 ans et -'!$B$5:$B$34,$C31,'11 ans et -'!$I$5:$I$34)</f>
        <v>0</v>
      </c>
      <c r="E31" s="275">
        <f>SUMIF('11 ans et -'!$B$39:$B$68,$C31,'11 ans et -'!$I$39:$I$68)</f>
        <v>0</v>
      </c>
      <c r="F31" s="275">
        <f>SUMIF('11 ans et -'!$B$73:$B$102,$C31,'11 ans et -'!$I$73:$I$102)</f>
        <v>0</v>
      </c>
      <c r="G31" s="275">
        <f>SUMIF('11 ans et -'!$B$107:$B$136,$C31,'11 ans et -'!$I$107:$I$136)</f>
        <v>0</v>
      </c>
      <c r="H31" s="41">
        <f>SUMIF('11 ans et -'!$B$141:$B$170,$C31,'11 ans et -'!$I$141:$I$170)</f>
        <v>0</v>
      </c>
      <c r="I31" s="339">
        <f t="shared" si="0"/>
        <v>0</v>
      </c>
      <c r="J31" s="340">
        <f t="shared" si="1"/>
        <v>16</v>
      </c>
      <c r="K31" s="319"/>
      <c r="L31" s="315"/>
      <c r="M31" s="315"/>
      <c r="N31" s="315"/>
      <c r="O31" s="315"/>
      <c r="P31" s="315"/>
      <c r="Q31" s="316"/>
      <c r="R31" s="336"/>
      <c r="S31" s="338"/>
      <c r="T31" s="319"/>
      <c r="U31" s="315"/>
      <c r="V31" s="315"/>
      <c r="W31" s="315"/>
      <c r="X31" s="315"/>
      <c r="Y31" s="315"/>
      <c r="Z31" s="316"/>
      <c r="AA31" s="336"/>
      <c r="AB31" s="338"/>
      <c r="AC31" s="319"/>
      <c r="AD31" s="315"/>
      <c r="AE31" s="315"/>
      <c r="AF31" s="315"/>
      <c r="AG31" s="315"/>
      <c r="AH31" s="315"/>
      <c r="AI31" s="316"/>
      <c r="AJ31" s="336"/>
      <c r="AK31" s="338"/>
      <c r="AL31" s="319"/>
      <c r="AM31" s="315"/>
      <c r="AN31" s="315"/>
      <c r="AO31" s="315"/>
      <c r="AP31" s="315"/>
      <c r="AQ31" s="315"/>
      <c r="AR31" s="315"/>
      <c r="AS31" s="315"/>
      <c r="AT31" s="315"/>
      <c r="AU31" s="316"/>
      <c r="AV31" s="336"/>
      <c r="AW31" s="338"/>
      <c r="AX31" s="319"/>
      <c r="AY31" s="315"/>
      <c r="AZ31" s="315"/>
      <c r="BA31" s="315"/>
      <c r="BB31" s="315"/>
      <c r="BC31" s="315"/>
      <c r="BD31" s="315"/>
      <c r="BE31" s="315"/>
      <c r="BF31" s="315"/>
      <c r="BG31" s="316"/>
      <c r="BH31" s="336"/>
      <c r="BI31" s="338"/>
    </row>
    <row r="32" spans="1:61" ht="15.75" thickBot="1" x14ac:dyDescent="0.3">
      <c r="A32" s="442"/>
      <c r="B32" s="228">
        <f>Inscription!A31</f>
        <v>0</v>
      </c>
      <c r="C32" s="228">
        <f>Inscription!B31</f>
        <v>0</v>
      </c>
      <c r="D32" s="21">
        <f>SUMIF('11 ans et -'!$B$5:$B$34,$C32,'11 ans et -'!$I$5:$I$34)</f>
        <v>0</v>
      </c>
      <c r="E32" s="234">
        <f>SUMIF('11 ans et -'!$B$39:$B$68,$C32,'11 ans et -'!$I$39:$I$68)</f>
        <v>0</v>
      </c>
      <c r="F32" s="234">
        <f>SUMIF('11 ans et -'!$B$73:$B$102,$C32,'11 ans et -'!$I$73:$I$102)</f>
        <v>0</v>
      </c>
      <c r="G32" s="234">
        <f>SUMIF('11 ans et -'!$B$107:$B$136,$C32,'11 ans et -'!$I$107:$I$136)</f>
        <v>0</v>
      </c>
      <c r="H32" s="42">
        <f>SUMIF('11 ans et -'!$B$141:$B$170,$C32,'11 ans et -'!$I$141:$I$170)</f>
        <v>0</v>
      </c>
      <c r="I32" s="339">
        <f t="shared" si="0"/>
        <v>0</v>
      </c>
      <c r="J32" s="340">
        <f t="shared" si="1"/>
        <v>16</v>
      </c>
      <c r="K32" s="323"/>
      <c r="L32" s="317"/>
      <c r="M32" s="317"/>
      <c r="N32" s="317"/>
      <c r="O32" s="317"/>
      <c r="P32" s="317"/>
      <c r="Q32" s="318"/>
      <c r="R32" s="336"/>
      <c r="S32" s="338"/>
      <c r="T32" s="323"/>
      <c r="U32" s="317"/>
      <c r="V32" s="317"/>
      <c r="W32" s="317"/>
      <c r="X32" s="317"/>
      <c r="Y32" s="317"/>
      <c r="Z32" s="318"/>
      <c r="AA32" s="336"/>
      <c r="AB32" s="338"/>
      <c r="AC32" s="323"/>
      <c r="AD32" s="317"/>
      <c r="AE32" s="317"/>
      <c r="AF32" s="317"/>
      <c r="AG32" s="317"/>
      <c r="AH32" s="317"/>
      <c r="AI32" s="318"/>
      <c r="AJ32" s="336"/>
      <c r="AK32" s="338"/>
      <c r="AL32" s="323"/>
      <c r="AM32" s="317"/>
      <c r="AN32" s="317"/>
      <c r="AO32" s="317"/>
      <c r="AP32" s="317"/>
      <c r="AQ32" s="317"/>
      <c r="AR32" s="317"/>
      <c r="AS32" s="317"/>
      <c r="AT32" s="317"/>
      <c r="AU32" s="318"/>
      <c r="AV32" s="336"/>
      <c r="AW32" s="338"/>
      <c r="AX32" s="323"/>
      <c r="AY32" s="317"/>
      <c r="AZ32" s="317"/>
      <c r="BA32" s="317"/>
      <c r="BB32" s="317"/>
      <c r="BC32" s="317"/>
      <c r="BD32" s="317"/>
      <c r="BE32" s="317"/>
      <c r="BF32" s="317"/>
      <c r="BG32" s="318"/>
      <c r="BH32" s="336"/>
      <c r="BI32" s="338"/>
    </row>
    <row r="33" spans="1:61" x14ac:dyDescent="0.25">
      <c r="A33" s="443" t="s">
        <v>1</v>
      </c>
      <c r="B33" s="312" t="str">
        <f>Inscription!C2</f>
        <v>SSSL</v>
      </c>
      <c r="C33" s="312" t="str">
        <f>Inscription!D2</f>
        <v>Sybel Roy</v>
      </c>
      <c r="D33" s="322"/>
      <c r="E33" s="313"/>
      <c r="F33" s="313"/>
      <c r="G33" s="313"/>
      <c r="H33" s="314"/>
      <c r="I33" s="322"/>
      <c r="J33" s="314"/>
      <c r="K33" s="373">
        <f>SUMIF('12 - 13 ans'!$B$5:$B$34,$C33,'12 - 13 ans'!$I$5:$I$34)</f>
        <v>0</v>
      </c>
      <c r="L33" s="15">
        <f>SUMIF('12 - 13 ans'!$B$39:$B$68,$C33,'12 - 13 ans'!$I$39:$I$68)</f>
        <v>12</v>
      </c>
      <c r="M33" s="15">
        <f>SUMIF('12 - 13 ans'!$B$73:$B$102,$C33,'12 - 13 ans'!$I$73:$I$102)</f>
        <v>12</v>
      </c>
      <c r="N33" s="15">
        <f>SUMIF('12 - 13 ans'!$B$107:$B$136,$C33,'12 - 13 ans'!$I$107:$I$136)</f>
        <v>11</v>
      </c>
      <c r="O33" s="370">
        <f>SUMIF('12 - 13 ans'!$B$141:$B$170,$C33,'12 - 13 ans'!$I$141:$I$170)</f>
        <v>12</v>
      </c>
      <c r="P33" s="15">
        <f>SUMIF('12 - 13 ans'!$B$175:$B$204,$C33,'12 - 13 ans'!$I$175:$I$204)</f>
        <v>12</v>
      </c>
      <c r="Q33" s="330">
        <f>SUMIF('12 - 13 ans'!$B$209:$B$238,$C33,'12 - 13 ans'!$I$209:$I$238)</f>
        <v>0</v>
      </c>
      <c r="R33" s="341">
        <f>SUM(L33+M33+N33+P33+O33)</f>
        <v>59</v>
      </c>
      <c r="S33" s="342">
        <f>RANK(R33,$R$33:$R$62)</f>
        <v>6</v>
      </c>
      <c r="T33" s="322"/>
      <c r="U33" s="313"/>
      <c r="V33" s="313"/>
      <c r="W33" s="313"/>
      <c r="X33" s="313"/>
      <c r="Y33" s="313"/>
      <c r="Z33" s="314"/>
      <c r="AA33" s="322"/>
      <c r="AB33" s="314"/>
      <c r="AC33" s="322"/>
      <c r="AD33" s="313"/>
      <c r="AE33" s="313"/>
      <c r="AF33" s="313"/>
      <c r="AG33" s="313"/>
      <c r="AH33" s="313"/>
      <c r="AI33" s="314"/>
      <c r="AJ33" s="322"/>
      <c r="AK33" s="314"/>
      <c r="AL33" s="322"/>
      <c r="AM33" s="313"/>
      <c r="AN33" s="313"/>
      <c r="AO33" s="313"/>
      <c r="AP33" s="313"/>
      <c r="AQ33" s="313"/>
      <c r="AR33" s="313"/>
      <c r="AS33" s="313"/>
      <c r="AT33" s="313"/>
      <c r="AU33" s="314"/>
      <c r="AV33" s="322"/>
      <c r="AW33" s="314"/>
      <c r="AX33" s="322"/>
      <c r="AY33" s="313"/>
      <c r="AZ33" s="313"/>
      <c r="BA33" s="313"/>
      <c r="BB33" s="313"/>
      <c r="BC33" s="313"/>
      <c r="BD33" s="313"/>
      <c r="BE33" s="313"/>
      <c r="BF33" s="313"/>
      <c r="BG33" s="314"/>
      <c r="BH33" s="322"/>
      <c r="BI33" s="314"/>
    </row>
    <row r="34" spans="1:61" x14ac:dyDescent="0.25">
      <c r="A34" s="441"/>
      <c r="B34" s="227" t="str">
        <f>Inscription!C3</f>
        <v>CAEM</v>
      </c>
      <c r="C34" s="227" t="str">
        <f>Inscription!D3</f>
        <v>Ariane St-Denis</v>
      </c>
      <c r="D34" s="319"/>
      <c r="E34" s="315"/>
      <c r="F34" s="315"/>
      <c r="G34" s="315"/>
      <c r="H34" s="316"/>
      <c r="I34" s="319"/>
      <c r="J34" s="316"/>
      <c r="K34" s="374">
        <f>SUMIF('12 - 13 ans'!$B$5:$B$34,$C34,'12 - 13 ans'!$I$5:$I$34)</f>
        <v>0</v>
      </c>
      <c r="L34" s="275">
        <f>SUMIF('12 - 13 ans'!$B$39:$B$68,$C34,'12 - 13 ans'!$I$39:$I$68)</f>
        <v>20</v>
      </c>
      <c r="M34" s="275">
        <f>SUMIF('12 - 13 ans'!$B$73:$B$102,$C34,'12 - 13 ans'!$I$73:$I$102)</f>
        <v>14</v>
      </c>
      <c r="N34" s="275">
        <f>SUMIF('12 - 13 ans'!$B$107:$B$136,$C34,'12 - 13 ans'!$I$107:$I$136)</f>
        <v>14</v>
      </c>
      <c r="O34" s="371">
        <f>SUMIF('12 - 13 ans'!$B$141:$B$170,$C34,'12 - 13 ans'!$I$141:$I$170)</f>
        <v>13</v>
      </c>
      <c r="P34" s="275">
        <f>SUMIF('12 - 13 ans'!$B$175:$B$204,$C34,'12 - 13 ans'!$I$175:$I$204)</f>
        <v>20</v>
      </c>
      <c r="Q34" s="331">
        <f>SUMIF('12 - 13 ans'!$B$209:$B$238,$C34,'12 - 13 ans'!$I$209:$I$238)</f>
        <v>0</v>
      </c>
      <c r="R34" s="343">
        <f t="shared" ref="R34:R62" si="2">SUM(L34+M34+N34+P34+O34)</f>
        <v>81</v>
      </c>
      <c r="S34" s="344">
        <f t="shared" ref="S34:S62" si="3">RANK(R34,$R$33:$R$62)</f>
        <v>2</v>
      </c>
      <c r="T34" s="319"/>
      <c r="U34" s="315"/>
      <c r="V34" s="315"/>
      <c r="W34" s="315"/>
      <c r="X34" s="315"/>
      <c r="Y34" s="315"/>
      <c r="Z34" s="316"/>
      <c r="AA34" s="319"/>
      <c r="AB34" s="316"/>
      <c r="AC34" s="319"/>
      <c r="AD34" s="315"/>
      <c r="AE34" s="315"/>
      <c r="AF34" s="315"/>
      <c r="AG34" s="315"/>
      <c r="AH34" s="315"/>
      <c r="AI34" s="316"/>
      <c r="AJ34" s="319"/>
      <c r="AK34" s="316"/>
      <c r="AL34" s="319"/>
      <c r="AM34" s="315"/>
      <c r="AN34" s="315"/>
      <c r="AO34" s="315"/>
      <c r="AP34" s="315"/>
      <c r="AQ34" s="315"/>
      <c r="AR34" s="315"/>
      <c r="AS34" s="315"/>
      <c r="AT34" s="315"/>
      <c r="AU34" s="316"/>
      <c r="AV34" s="319"/>
      <c r="AW34" s="316"/>
      <c r="AX34" s="319"/>
      <c r="AY34" s="315"/>
      <c r="AZ34" s="315"/>
      <c r="BA34" s="315"/>
      <c r="BB34" s="315"/>
      <c r="BC34" s="315"/>
      <c r="BD34" s="315"/>
      <c r="BE34" s="315"/>
      <c r="BF34" s="315"/>
      <c r="BG34" s="316"/>
      <c r="BH34" s="319"/>
      <c r="BI34" s="316"/>
    </row>
    <row r="35" spans="1:61" x14ac:dyDescent="0.25">
      <c r="A35" s="441"/>
      <c r="B35" s="227" t="str">
        <f>Inscription!C4</f>
        <v>Dam'eauclès</v>
      </c>
      <c r="C35" s="227" t="str">
        <f>Inscription!D4</f>
        <v>Émile Turgeon</v>
      </c>
      <c r="D35" s="319"/>
      <c r="E35" s="315"/>
      <c r="F35" s="315"/>
      <c r="G35" s="315"/>
      <c r="H35" s="316"/>
      <c r="I35" s="319"/>
      <c r="J35" s="316"/>
      <c r="K35" s="374">
        <f>SUMIF('12 - 13 ans'!$B$5:$B$34,$C35,'12 - 13 ans'!$I$5:$I$34)</f>
        <v>0</v>
      </c>
      <c r="L35" s="275">
        <f>SUMIF('12 - 13 ans'!$B$39:$B$68,$C35,'12 - 13 ans'!$I$39:$I$68)</f>
        <v>7</v>
      </c>
      <c r="M35" s="275">
        <f>SUMIF('12 - 13 ans'!$B$73:$B$102,$C35,'12 - 13 ans'!$I$73:$I$102)</f>
        <v>12</v>
      </c>
      <c r="N35" s="275">
        <f>SUMIF('12 - 13 ans'!$B$107:$B$136,$C35,'12 - 13 ans'!$I$107:$I$136)</f>
        <v>12</v>
      </c>
      <c r="O35" s="371">
        <f>SUMIF('12 - 13 ans'!$B$141:$B$170,$C35,'12 - 13 ans'!$I$141:$I$170)</f>
        <v>10</v>
      </c>
      <c r="P35" s="275">
        <f>SUMIF('12 - 13 ans'!$B$175:$B$204,$C35,'12 - 13 ans'!$I$175:$I$204)</f>
        <v>11</v>
      </c>
      <c r="Q35" s="331">
        <f>SUMIF('12 - 13 ans'!$B$209:$B$238,$C35,'12 - 13 ans'!$I$209:$I$238)</f>
        <v>0</v>
      </c>
      <c r="R35" s="343">
        <f t="shared" si="2"/>
        <v>52</v>
      </c>
      <c r="S35" s="344">
        <f t="shared" si="3"/>
        <v>8</v>
      </c>
      <c r="T35" s="319"/>
      <c r="U35" s="315"/>
      <c r="V35" s="315"/>
      <c r="W35" s="315"/>
      <c r="X35" s="315"/>
      <c r="Y35" s="315"/>
      <c r="Z35" s="316"/>
      <c r="AA35" s="319"/>
      <c r="AB35" s="316"/>
      <c r="AC35" s="319"/>
      <c r="AD35" s="315"/>
      <c r="AE35" s="315"/>
      <c r="AF35" s="315"/>
      <c r="AG35" s="315"/>
      <c r="AH35" s="315"/>
      <c r="AI35" s="316"/>
      <c r="AJ35" s="319"/>
      <c r="AK35" s="316"/>
      <c r="AL35" s="319"/>
      <c r="AM35" s="315"/>
      <c r="AN35" s="315"/>
      <c r="AO35" s="315"/>
      <c r="AP35" s="315"/>
      <c r="AQ35" s="315"/>
      <c r="AR35" s="315"/>
      <c r="AS35" s="315"/>
      <c r="AT35" s="315"/>
      <c r="AU35" s="316"/>
      <c r="AV35" s="319"/>
      <c r="AW35" s="316"/>
      <c r="AX35" s="319"/>
      <c r="AY35" s="315"/>
      <c r="AZ35" s="315"/>
      <c r="BA35" s="315"/>
      <c r="BB35" s="315"/>
      <c r="BC35" s="315"/>
      <c r="BD35" s="315"/>
      <c r="BE35" s="315"/>
      <c r="BF35" s="315"/>
      <c r="BG35" s="316"/>
      <c r="BH35" s="319"/>
      <c r="BI35" s="316"/>
    </row>
    <row r="36" spans="1:61" x14ac:dyDescent="0.25">
      <c r="A36" s="441"/>
      <c r="B36" s="227" t="str">
        <f>Inscription!C5</f>
        <v>CSRAD</v>
      </c>
      <c r="C36" s="227" t="str">
        <f>Inscription!D5</f>
        <v>Malory Boisclair</v>
      </c>
      <c r="D36" s="319"/>
      <c r="E36" s="315"/>
      <c r="F36" s="315"/>
      <c r="G36" s="315"/>
      <c r="H36" s="316"/>
      <c r="I36" s="319"/>
      <c r="J36" s="316"/>
      <c r="K36" s="374">
        <f>SUMIF('12 - 13 ans'!$B$5:$B$34,$C36,'12 - 13 ans'!$I$5:$I$34)</f>
        <v>0</v>
      </c>
      <c r="L36" s="275">
        <f>SUMIF('12 - 13 ans'!$B$39:$B$68,$C36,'12 - 13 ans'!$I$39:$I$68)</f>
        <v>13</v>
      </c>
      <c r="M36" s="275">
        <f>SUMIF('12 - 13 ans'!$B$73:$B$102,$C36,'12 - 13 ans'!$I$73:$I$102)</f>
        <v>18</v>
      </c>
      <c r="N36" s="275">
        <f>SUMIF('12 - 13 ans'!$B$107:$B$136,$C36,'12 - 13 ans'!$I$107:$I$136)</f>
        <v>18</v>
      </c>
      <c r="O36" s="371">
        <f>SUMIF('12 - 13 ans'!$B$141:$B$170,$C36,'12 - 13 ans'!$I$141:$I$170)</f>
        <v>18</v>
      </c>
      <c r="P36" s="275">
        <f>SUMIF('12 - 13 ans'!$B$175:$B$204,$C36,'12 - 13 ans'!$I$175:$I$204)</f>
        <v>0</v>
      </c>
      <c r="Q36" s="331">
        <f>SUMIF('12 - 13 ans'!$B$209:$B$238,$C36,'12 - 13 ans'!$I$209:$I$238)</f>
        <v>0</v>
      </c>
      <c r="R36" s="343">
        <f t="shared" si="2"/>
        <v>67</v>
      </c>
      <c r="S36" s="344">
        <f t="shared" si="3"/>
        <v>5</v>
      </c>
      <c r="T36" s="319"/>
      <c r="U36" s="315"/>
      <c r="V36" s="315"/>
      <c r="W36" s="315"/>
      <c r="X36" s="315"/>
      <c r="Y36" s="315"/>
      <c r="Z36" s="316"/>
      <c r="AA36" s="319"/>
      <c r="AB36" s="316"/>
      <c r="AC36" s="319"/>
      <c r="AD36" s="315"/>
      <c r="AE36" s="315"/>
      <c r="AF36" s="315"/>
      <c r="AG36" s="315"/>
      <c r="AH36" s="315"/>
      <c r="AI36" s="316"/>
      <c r="AJ36" s="319"/>
      <c r="AK36" s="316"/>
      <c r="AL36" s="319"/>
      <c r="AM36" s="315"/>
      <c r="AN36" s="315"/>
      <c r="AO36" s="315"/>
      <c r="AP36" s="315"/>
      <c r="AQ36" s="315"/>
      <c r="AR36" s="315"/>
      <c r="AS36" s="315"/>
      <c r="AT36" s="315"/>
      <c r="AU36" s="316"/>
      <c r="AV36" s="319"/>
      <c r="AW36" s="316"/>
      <c r="AX36" s="319"/>
      <c r="AY36" s="315"/>
      <c r="AZ36" s="315"/>
      <c r="BA36" s="315"/>
      <c r="BB36" s="315"/>
      <c r="BC36" s="315"/>
      <c r="BD36" s="315"/>
      <c r="BE36" s="315"/>
      <c r="BF36" s="315"/>
      <c r="BG36" s="316"/>
      <c r="BH36" s="319"/>
      <c r="BI36" s="316"/>
    </row>
    <row r="37" spans="1:61" x14ac:dyDescent="0.25">
      <c r="A37" s="441"/>
      <c r="B37" s="227" t="str">
        <f>Inscription!C6</f>
        <v>30deux</v>
      </c>
      <c r="C37" s="227" t="str">
        <f>Inscription!D6</f>
        <v>Ariane Trudel</v>
      </c>
      <c r="D37" s="319"/>
      <c r="E37" s="315"/>
      <c r="F37" s="315"/>
      <c r="G37" s="315"/>
      <c r="H37" s="316"/>
      <c r="I37" s="319"/>
      <c r="J37" s="316"/>
      <c r="K37" s="374">
        <f>SUMIF('12 - 13 ans'!$B$5:$B$34,$C37,'12 - 13 ans'!$I$5:$I$34)</f>
        <v>0</v>
      </c>
      <c r="L37" s="275">
        <f>SUMIF('12 - 13 ans'!$B$39:$B$68,$C37,'12 - 13 ans'!$I$39:$I$68)</f>
        <v>16</v>
      </c>
      <c r="M37" s="275">
        <f>SUMIF('12 - 13 ans'!$B$73:$B$102,$C37,'12 - 13 ans'!$I$73:$I$102)</f>
        <v>13</v>
      </c>
      <c r="N37" s="275">
        <f>SUMIF('12 - 13 ans'!$B$107:$B$136,$C37,'12 - 13 ans'!$I$107:$I$136)</f>
        <v>16</v>
      </c>
      <c r="O37" s="371">
        <f>SUMIF('12 - 13 ans'!$B$141:$B$170,$C37,'12 - 13 ans'!$I$141:$I$170)</f>
        <v>14</v>
      </c>
      <c r="P37" s="275">
        <f>SUMIF('12 - 13 ans'!$B$175:$B$204,$C37,'12 - 13 ans'!$I$175:$I$204)</f>
        <v>16</v>
      </c>
      <c r="Q37" s="331">
        <f>SUMIF('12 - 13 ans'!$B$209:$B$238,$C37,'12 - 13 ans'!$I$209:$I$238)</f>
        <v>0</v>
      </c>
      <c r="R37" s="343">
        <f t="shared" si="2"/>
        <v>75</v>
      </c>
      <c r="S37" s="344">
        <f t="shared" si="3"/>
        <v>3</v>
      </c>
      <c r="T37" s="319"/>
      <c r="U37" s="315"/>
      <c r="V37" s="315"/>
      <c r="W37" s="315"/>
      <c r="X37" s="315"/>
      <c r="Y37" s="315"/>
      <c r="Z37" s="316"/>
      <c r="AA37" s="319"/>
      <c r="AB37" s="316"/>
      <c r="AC37" s="319"/>
      <c r="AD37" s="315"/>
      <c r="AE37" s="315"/>
      <c r="AF37" s="315"/>
      <c r="AG37" s="315"/>
      <c r="AH37" s="315"/>
      <c r="AI37" s="316"/>
      <c r="AJ37" s="319"/>
      <c r="AK37" s="316"/>
      <c r="AL37" s="319"/>
      <c r="AM37" s="315"/>
      <c r="AN37" s="315"/>
      <c r="AO37" s="315"/>
      <c r="AP37" s="315"/>
      <c r="AQ37" s="315"/>
      <c r="AR37" s="315"/>
      <c r="AS37" s="315"/>
      <c r="AT37" s="315"/>
      <c r="AU37" s="316"/>
      <c r="AV37" s="319"/>
      <c r="AW37" s="316"/>
      <c r="AX37" s="319"/>
      <c r="AY37" s="315"/>
      <c r="AZ37" s="315"/>
      <c r="BA37" s="315"/>
      <c r="BB37" s="315"/>
      <c r="BC37" s="315"/>
      <c r="BD37" s="315"/>
      <c r="BE37" s="315"/>
      <c r="BF37" s="315"/>
      <c r="BG37" s="316"/>
      <c r="BH37" s="319"/>
      <c r="BI37" s="316"/>
    </row>
    <row r="38" spans="1:61" x14ac:dyDescent="0.25">
      <c r="A38" s="441"/>
      <c r="B38" s="227" t="str">
        <f>Inscription!C7</f>
        <v>CSRN</v>
      </c>
      <c r="C38" s="227" t="str">
        <f>Inscription!D7</f>
        <v>Thomas Martin</v>
      </c>
      <c r="D38" s="319"/>
      <c r="E38" s="315"/>
      <c r="F38" s="315"/>
      <c r="G38" s="315"/>
      <c r="H38" s="316"/>
      <c r="I38" s="319"/>
      <c r="J38" s="316"/>
      <c r="K38" s="374">
        <f>SUMIF('12 - 13 ans'!$B$5:$B$34,$C38,'12 - 13 ans'!$I$5:$I$34)</f>
        <v>0</v>
      </c>
      <c r="L38" s="275">
        <f>SUMIF('12 - 13 ans'!$B$39:$B$68,$C38,'12 - 13 ans'!$I$39:$I$68)</f>
        <v>18</v>
      </c>
      <c r="M38" s="275">
        <f>SUMIF('12 - 13 ans'!$B$73:$B$102,$C38,'12 - 13 ans'!$I$73:$I$102)</f>
        <v>20</v>
      </c>
      <c r="N38" s="275">
        <f>SUMIF('12 - 13 ans'!$B$107:$B$136,$C38,'12 - 13 ans'!$I$107:$I$136)</f>
        <v>20</v>
      </c>
      <c r="O38" s="371">
        <f>SUMIF('12 - 13 ans'!$B$141:$B$170,$C38,'12 - 13 ans'!$I$141:$I$170)</f>
        <v>20</v>
      </c>
      <c r="P38" s="275">
        <f>SUMIF('12 - 13 ans'!$B$175:$B$204,$C38,'12 - 13 ans'!$I$175:$I$204)</f>
        <v>18</v>
      </c>
      <c r="Q38" s="331">
        <f>SUMIF('12 - 13 ans'!$B$209:$B$238,$C38,'12 - 13 ans'!$I$209:$I$238)</f>
        <v>0</v>
      </c>
      <c r="R38" s="343">
        <f t="shared" si="2"/>
        <v>96</v>
      </c>
      <c r="S38" s="344">
        <f t="shared" si="3"/>
        <v>1</v>
      </c>
      <c r="T38" s="319"/>
      <c r="U38" s="315"/>
      <c r="V38" s="315"/>
      <c r="W38" s="315"/>
      <c r="X38" s="315"/>
      <c r="Y38" s="315"/>
      <c r="Z38" s="316"/>
      <c r="AA38" s="319"/>
      <c r="AB38" s="316"/>
      <c r="AC38" s="319"/>
      <c r="AD38" s="315"/>
      <c r="AE38" s="315"/>
      <c r="AF38" s="315"/>
      <c r="AG38" s="315"/>
      <c r="AH38" s="315"/>
      <c r="AI38" s="316"/>
      <c r="AJ38" s="319"/>
      <c r="AK38" s="316"/>
      <c r="AL38" s="319"/>
      <c r="AM38" s="315"/>
      <c r="AN38" s="315"/>
      <c r="AO38" s="315"/>
      <c r="AP38" s="315"/>
      <c r="AQ38" s="315"/>
      <c r="AR38" s="315"/>
      <c r="AS38" s="315"/>
      <c r="AT38" s="315"/>
      <c r="AU38" s="316"/>
      <c r="AV38" s="319"/>
      <c r="AW38" s="316"/>
      <c r="AX38" s="319"/>
      <c r="AY38" s="315"/>
      <c r="AZ38" s="315"/>
      <c r="BA38" s="315"/>
      <c r="BB38" s="315"/>
      <c r="BC38" s="315"/>
      <c r="BD38" s="315"/>
      <c r="BE38" s="315"/>
      <c r="BF38" s="315"/>
      <c r="BG38" s="316"/>
      <c r="BH38" s="319"/>
      <c r="BI38" s="316"/>
    </row>
    <row r="39" spans="1:61" x14ac:dyDescent="0.25">
      <c r="A39" s="441"/>
      <c r="B39" s="227" t="str">
        <f>Inscription!C8</f>
        <v>CSRN</v>
      </c>
      <c r="C39" s="227" t="str">
        <f>Inscription!D8</f>
        <v>Maxime Laurence</v>
      </c>
      <c r="D39" s="319"/>
      <c r="E39" s="315"/>
      <c r="F39" s="315"/>
      <c r="G39" s="315"/>
      <c r="H39" s="316"/>
      <c r="I39" s="319"/>
      <c r="J39" s="316"/>
      <c r="K39" s="374">
        <f>SUMIF('12 - 13 ans'!$B$5:$B$34,$C39,'12 - 13 ans'!$I$5:$I$34)</f>
        <v>0</v>
      </c>
      <c r="L39" s="275">
        <f>SUMIF('12 - 13 ans'!$B$39:$B$68,$C39,'12 - 13 ans'!$I$39:$I$68)</f>
        <v>11</v>
      </c>
      <c r="M39" s="275">
        <f>SUMIF('12 - 13 ans'!$B$73:$B$102,$C39,'12 - 13 ans'!$I$73:$I$102)</f>
        <v>0</v>
      </c>
      <c r="N39" s="275">
        <f>SUMIF('12 - 13 ans'!$B$107:$B$136,$C39,'12 - 13 ans'!$I$107:$I$136)</f>
        <v>7</v>
      </c>
      <c r="O39" s="371">
        <f>SUMIF('12 - 13 ans'!$B$141:$B$170,$C39,'12 - 13 ans'!$I$141:$I$170)</f>
        <v>0</v>
      </c>
      <c r="P39" s="275">
        <f>SUMIF('12 - 13 ans'!$B$175:$B$204,$C39,'12 - 13 ans'!$I$175:$I$204)</f>
        <v>0</v>
      </c>
      <c r="Q39" s="331">
        <f>SUMIF('12 - 13 ans'!$B$209:$B$238,$C39,'12 - 13 ans'!$I$209:$I$238)</f>
        <v>0</v>
      </c>
      <c r="R39" s="343">
        <f t="shared" si="2"/>
        <v>18</v>
      </c>
      <c r="S39" s="344">
        <f t="shared" si="3"/>
        <v>11</v>
      </c>
      <c r="T39" s="319"/>
      <c r="U39" s="315"/>
      <c r="V39" s="315"/>
      <c r="W39" s="315"/>
      <c r="X39" s="315"/>
      <c r="Y39" s="315"/>
      <c r="Z39" s="316"/>
      <c r="AA39" s="319"/>
      <c r="AB39" s="316"/>
      <c r="AC39" s="319"/>
      <c r="AD39" s="315"/>
      <c r="AE39" s="315"/>
      <c r="AF39" s="315"/>
      <c r="AG39" s="315"/>
      <c r="AH39" s="315"/>
      <c r="AI39" s="316"/>
      <c r="AJ39" s="319"/>
      <c r="AK39" s="316"/>
      <c r="AL39" s="319"/>
      <c r="AM39" s="315"/>
      <c r="AN39" s="315"/>
      <c r="AO39" s="315"/>
      <c r="AP39" s="315"/>
      <c r="AQ39" s="315"/>
      <c r="AR39" s="315"/>
      <c r="AS39" s="315"/>
      <c r="AT39" s="315"/>
      <c r="AU39" s="316"/>
      <c r="AV39" s="319"/>
      <c r="AW39" s="316"/>
      <c r="AX39" s="319"/>
      <c r="AY39" s="315"/>
      <c r="AZ39" s="315"/>
      <c r="BA39" s="315"/>
      <c r="BB39" s="315"/>
      <c r="BC39" s="315"/>
      <c r="BD39" s="315"/>
      <c r="BE39" s="315"/>
      <c r="BF39" s="315"/>
      <c r="BG39" s="316"/>
      <c r="BH39" s="319"/>
      <c r="BI39" s="316"/>
    </row>
    <row r="40" spans="1:61" x14ac:dyDescent="0.25">
      <c r="A40" s="441"/>
      <c r="B40" s="227" t="str">
        <f>Inscription!C9</f>
        <v>CSRN</v>
      </c>
      <c r="C40" s="227" t="str">
        <f>Inscription!D9</f>
        <v>Eugénie Tétreault</v>
      </c>
      <c r="D40" s="319"/>
      <c r="E40" s="315"/>
      <c r="F40" s="315"/>
      <c r="G40" s="315"/>
      <c r="H40" s="316"/>
      <c r="I40" s="319"/>
      <c r="J40" s="316"/>
      <c r="K40" s="374">
        <f>SUMIF('12 - 13 ans'!$B$5:$B$34,$C40,'12 - 13 ans'!$I$5:$I$34)</f>
        <v>0</v>
      </c>
      <c r="L40" s="275">
        <f>SUMIF('12 - 13 ans'!$B$39:$B$68,$C40,'12 - 13 ans'!$I$39:$I$68)</f>
        <v>10</v>
      </c>
      <c r="M40" s="275">
        <f>SUMIF('12 - 13 ans'!$B$73:$B$102,$C40,'12 - 13 ans'!$I$73:$I$102)</f>
        <v>12</v>
      </c>
      <c r="N40" s="275">
        <f>SUMIF('12 - 13 ans'!$B$107:$B$136,$C40,'12 - 13 ans'!$I$107:$I$136)</f>
        <v>8</v>
      </c>
      <c r="O40" s="371">
        <f>SUMIF('12 - 13 ans'!$B$141:$B$170,$C40,'12 - 13 ans'!$I$141:$I$170)</f>
        <v>11</v>
      </c>
      <c r="P40" s="275">
        <f>SUMIF('12 - 13 ans'!$B$175:$B$204,$C40,'12 - 13 ans'!$I$175:$I$204)</f>
        <v>13</v>
      </c>
      <c r="Q40" s="331">
        <f>SUMIF('12 - 13 ans'!$B$209:$B$238,$C40,'12 - 13 ans'!$I$209:$I$238)</f>
        <v>0</v>
      </c>
      <c r="R40" s="343">
        <f t="shared" si="2"/>
        <v>54</v>
      </c>
      <c r="S40" s="344">
        <f t="shared" si="3"/>
        <v>7</v>
      </c>
      <c r="T40" s="319"/>
      <c r="U40" s="315"/>
      <c r="V40" s="315"/>
      <c r="W40" s="315"/>
      <c r="X40" s="315"/>
      <c r="Y40" s="315"/>
      <c r="Z40" s="316"/>
      <c r="AA40" s="319"/>
      <c r="AB40" s="316"/>
      <c r="AC40" s="319"/>
      <c r="AD40" s="315"/>
      <c r="AE40" s="315"/>
      <c r="AF40" s="315"/>
      <c r="AG40" s="315"/>
      <c r="AH40" s="315"/>
      <c r="AI40" s="316"/>
      <c r="AJ40" s="319"/>
      <c r="AK40" s="316"/>
      <c r="AL40" s="319"/>
      <c r="AM40" s="315"/>
      <c r="AN40" s="315"/>
      <c r="AO40" s="315"/>
      <c r="AP40" s="315"/>
      <c r="AQ40" s="315"/>
      <c r="AR40" s="315"/>
      <c r="AS40" s="315"/>
      <c r="AT40" s="315"/>
      <c r="AU40" s="316"/>
      <c r="AV40" s="319"/>
      <c r="AW40" s="316"/>
      <c r="AX40" s="319"/>
      <c r="AY40" s="315"/>
      <c r="AZ40" s="315"/>
      <c r="BA40" s="315"/>
      <c r="BB40" s="315"/>
      <c r="BC40" s="315"/>
      <c r="BD40" s="315"/>
      <c r="BE40" s="315"/>
      <c r="BF40" s="315"/>
      <c r="BG40" s="316"/>
      <c r="BH40" s="319"/>
      <c r="BI40" s="316"/>
    </row>
    <row r="41" spans="1:61" x14ac:dyDescent="0.25">
      <c r="A41" s="441"/>
      <c r="B41" s="227" t="str">
        <f>Inscription!C10</f>
        <v>CSRN</v>
      </c>
      <c r="C41" s="227" t="str">
        <f>Inscription!D10</f>
        <v>Justin Gauthier</v>
      </c>
      <c r="D41" s="319"/>
      <c r="E41" s="315"/>
      <c r="F41" s="315"/>
      <c r="G41" s="315"/>
      <c r="H41" s="316"/>
      <c r="I41" s="319"/>
      <c r="J41" s="316"/>
      <c r="K41" s="374">
        <f>SUMIF('12 - 13 ans'!$B$5:$B$34,$C41,'12 - 13 ans'!$I$5:$I$34)</f>
        <v>0</v>
      </c>
      <c r="L41" s="275">
        <f>SUMIF('12 - 13 ans'!$B$39:$B$68,$C41,'12 - 13 ans'!$I$39:$I$68)</f>
        <v>0</v>
      </c>
      <c r="M41" s="275">
        <f>SUMIF('12 - 13 ans'!$B$73:$B$102,$C41,'12 - 13 ans'!$I$73:$I$102)</f>
        <v>0</v>
      </c>
      <c r="N41" s="275">
        <f>SUMIF('12 - 13 ans'!$B$107:$B$136,$C41,'12 - 13 ans'!$I$107:$I$136)</f>
        <v>0</v>
      </c>
      <c r="O41" s="371">
        <f>SUMIF('12 - 13 ans'!$B$141:$B$170,$C41,'12 - 13 ans'!$I$141:$I$170)</f>
        <v>0</v>
      </c>
      <c r="P41" s="275">
        <f>SUMIF('12 - 13 ans'!$B$175:$B$204,$C41,'12 - 13 ans'!$I$175:$I$204)</f>
        <v>0</v>
      </c>
      <c r="Q41" s="331">
        <f>SUMIF('12 - 13 ans'!$B$209:$B$238,$C41,'12 - 13 ans'!$I$209:$I$238)</f>
        <v>0</v>
      </c>
      <c r="R41" s="343">
        <f t="shared" si="2"/>
        <v>0</v>
      </c>
      <c r="S41" s="344">
        <f t="shared" si="3"/>
        <v>13</v>
      </c>
      <c r="T41" s="319"/>
      <c r="U41" s="315"/>
      <c r="V41" s="315"/>
      <c r="W41" s="315"/>
      <c r="X41" s="315"/>
      <c r="Y41" s="315"/>
      <c r="Z41" s="316"/>
      <c r="AA41" s="319"/>
      <c r="AB41" s="316"/>
      <c r="AC41" s="319"/>
      <c r="AD41" s="315"/>
      <c r="AE41" s="315"/>
      <c r="AF41" s="315"/>
      <c r="AG41" s="315"/>
      <c r="AH41" s="315"/>
      <c r="AI41" s="316"/>
      <c r="AJ41" s="319"/>
      <c r="AK41" s="316"/>
      <c r="AL41" s="319"/>
      <c r="AM41" s="315"/>
      <c r="AN41" s="315"/>
      <c r="AO41" s="315"/>
      <c r="AP41" s="315"/>
      <c r="AQ41" s="315"/>
      <c r="AR41" s="315"/>
      <c r="AS41" s="315"/>
      <c r="AT41" s="315"/>
      <c r="AU41" s="316"/>
      <c r="AV41" s="319"/>
      <c r="AW41" s="316"/>
      <c r="AX41" s="319"/>
      <c r="AY41" s="315"/>
      <c r="AZ41" s="315"/>
      <c r="BA41" s="315"/>
      <c r="BB41" s="315"/>
      <c r="BC41" s="315"/>
      <c r="BD41" s="315"/>
      <c r="BE41" s="315"/>
      <c r="BF41" s="315"/>
      <c r="BG41" s="316"/>
      <c r="BH41" s="319"/>
      <c r="BI41" s="316"/>
    </row>
    <row r="42" spans="1:61" x14ac:dyDescent="0.25">
      <c r="A42" s="441"/>
      <c r="B42" s="227" t="str">
        <f>Inscription!C11</f>
        <v>Gatineau</v>
      </c>
      <c r="C42" s="227" t="str">
        <f>Inscription!D11</f>
        <v>Justin Pichette</v>
      </c>
      <c r="D42" s="319"/>
      <c r="E42" s="315"/>
      <c r="F42" s="315"/>
      <c r="G42" s="315"/>
      <c r="H42" s="316"/>
      <c r="I42" s="319"/>
      <c r="J42" s="316"/>
      <c r="K42" s="374">
        <f>SUMIF('12 - 13 ans'!$B$5:$B$34,$C42,'12 - 13 ans'!$I$5:$I$34)</f>
        <v>0</v>
      </c>
      <c r="L42" s="275">
        <f>SUMIF('12 - 13 ans'!$B$39:$B$68,$C42,'12 - 13 ans'!$I$39:$I$68)</f>
        <v>6</v>
      </c>
      <c r="M42" s="275">
        <f>SUMIF('12 - 13 ans'!$B$73:$B$102,$C42,'12 - 13 ans'!$I$73:$I$102)</f>
        <v>6</v>
      </c>
      <c r="N42" s="275">
        <f>SUMIF('12 - 13 ans'!$B$107:$B$136,$C42,'12 - 13 ans'!$I$107:$I$136)</f>
        <v>5</v>
      </c>
      <c r="O42" s="371">
        <f>SUMIF('12 - 13 ans'!$B$141:$B$170,$C42,'12 - 13 ans'!$I$141:$I$170)</f>
        <v>7</v>
      </c>
      <c r="P42" s="275">
        <f>SUMIF('12 - 13 ans'!$B$175:$B$204,$C42,'12 - 13 ans'!$I$175:$I$204)</f>
        <v>0</v>
      </c>
      <c r="Q42" s="331">
        <f>SUMIF('12 - 13 ans'!$B$209:$B$238,$C42,'12 - 13 ans'!$I$209:$I$238)</f>
        <v>0</v>
      </c>
      <c r="R42" s="343">
        <f t="shared" si="2"/>
        <v>24</v>
      </c>
      <c r="S42" s="344">
        <f t="shared" si="3"/>
        <v>10</v>
      </c>
      <c r="T42" s="319"/>
      <c r="U42" s="315"/>
      <c r="V42" s="315"/>
      <c r="W42" s="315"/>
      <c r="X42" s="315"/>
      <c r="Y42" s="315"/>
      <c r="Z42" s="316"/>
      <c r="AA42" s="319"/>
      <c r="AB42" s="316"/>
      <c r="AC42" s="319"/>
      <c r="AD42" s="315"/>
      <c r="AE42" s="315"/>
      <c r="AF42" s="315"/>
      <c r="AG42" s="315"/>
      <c r="AH42" s="315"/>
      <c r="AI42" s="316"/>
      <c r="AJ42" s="319"/>
      <c r="AK42" s="316"/>
      <c r="AL42" s="319"/>
      <c r="AM42" s="315"/>
      <c r="AN42" s="315"/>
      <c r="AO42" s="315"/>
      <c r="AP42" s="315"/>
      <c r="AQ42" s="315"/>
      <c r="AR42" s="315"/>
      <c r="AS42" s="315"/>
      <c r="AT42" s="315"/>
      <c r="AU42" s="316"/>
      <c r="AV42" s="319"/>
      <c r="AW42" s="316"/>
      <c r="AX42" s="319"/>
      <c r="AY42" s="315"/>
      <c r="AZ42" s="315"/>
      <c r="BA42" s="315"/>
      <c r="BB42" s="315"/>
      <c r="BC42" s="315"/>
      <c r="BD42" s="315"/>
      <c r="BE42" s="315"/>
      <c r="BF42" s="315"/>
      <c r="BG42" s="316"/>
      <c r="BH42" s="319"/>
      <c r="BI42" s="316"/>
    </row>
    <row r="43" spans="1:61" x14ac:dyDescent="0.25">
      <c r="A43" s="441"/>
      <c r="B43" s="227" t="str">
        <f>Inscription!C12</f>
        <v>Gatineau</v>
      </c>
      <c r="C43" s="227" t="str">
        <f>Inscription!D12</f>
        <v>Marianne Caplette</v>
      </c>
      <c r="D43" s="319"/>
      <c r="E43" s="315"/>
      <c r="F43" s="315"/>
      <c r="G43" s="315"/>
      <c r="H43" s="316"/>
      <c r="I43" s="319"/>
      <c r="J43" s="316"/>
      <c r="K43" s="374">
        <f>SUMIF('12 - 13 ans'!$B$5:$B$34,$C43,'12 - 13 ans'!$I$5:$I$34)</f>
        <v>0</v>
      </c>
      <c r="L43" s="275">
        <f>SUMIF('12 - 13 ans'!$B$39:$B$68,$C43,'12 - 13 ans'!$I$39:$I$68)</f>
        <v>5</v>
      </c>
      <c r="M43" s="275">
        <f>SUMIF('12 - 13 ans'!$B$73:$B$102,$C43,'12 - 13 ans'!$I$73:$I$102)</f>
        <v>7</v>
      </c>
      <c r="N43" s="275">
        <f>SUMIF('12 - 13 ans'!$B$107:$B$136,$C43,'12 - 13 ans'!$I$107:$I$136)</f>
        <v>6</v>
      </c>
      <c r="O43" s="371">
        <f>SUMIF('12 - 13 ans'!$B$141:$B$170,$C43,'12 - 13 ans'!$I$141:$I$170)</f>
        <v>0</v>
      </c>
      <c r="P43" s="275">
        <f>SUMIF('12 - 13 ans'!$B$175:$B$204,$C43,'12 - 13 ans'!$I$175:$I$204)</f>
        <v>0</v>
      </c>
      <c r="Q43" s="331">
        <f>SUMIF('12 - 13 ans'!$B$209:$B$238,$C43,'12 - 13 ans'!$I$209:$I$238)</f>
        <v>0</v>
      </c>
      <c r="R43" s="343">
        <f t="shared" si="2"/>
        <v>18</v>
      </c>
      <c r="S43" s="344">
        <f t="shared" si="3"/>
        <v>11</v>
      </c>
      <c r="T43" s="319"/>
      <c r="U43" s="315"/>
      <c r="V43" s="315"/>
      <c r="W43" s="315"/>
      <c r="X43" s="315"/>
      <c r="Y43" s="315"/>
      <c r="Z43" s="316"/>
      <c r="AA43" s="319"/>
      <c r="AB43" s="316"/>
      <c r="AC43" s="319"/>
      <c r="AD43" s="315"/>
      <c r="AE43" s="315"/>
      <c r="AF43" s="315"/>
      <c r="AG43" s="315"/>
      <c r="AH43" s="315"/>
      <c r="AI43" s="316"/>
      <c r="AJ43" s="319"/>
      <c r="AK43" s="316"/>
      <c r="AL43" s="319"/>
      <c r="AM43" s="315"/>
      <c r="AN43" s="315"/>
      <c r="AO43" s="315"/>
      <c r="AP43" s="315"/>
      <c r="AQ43" s="315"/>
      <c r="AR43" s="315"/>
      <c r="AS43" s="315"/>
      <c r="AT43" s="315"/>
      <c r="AU43" s="316"/>
      <c r="AV43" s="319"/>
      <c r="AW43" s="316"/>
      <c r="AX43" s="319"/>
      <c r="AY43" s="315"/>
      <c r="AZ43" s="315"/>
      <c r="BA43" s="315"/>
      <c r="BB43" s="315"/>
      <c r="BC43" s="315"/>
      <c r="BD43" s="315"/>
      <c r="BE43" s="315"/>
      <c r="BF43" s="315"/>
      <c r="BG43" s="316"/>
      <c r="BH43" s="319"/>
      <c r="BI43" s="316"/>
    </row>
    <row r="44" spans="1:61" x14ac:dyDescent="0.25">
      <c r="A44" s="441"/>
      <c r="B44" s="227" t="str">
        <f>Inscription!C13</f>
        <v>Narval</v>
      </c>
      <c r="C44" s="227" t="str">
        <f>Inscription!D13</f>
        <v>Joelle Gauthier-Drapeau</v>
      </c>
      <c r="D44" s="319"/>
      <c r="E44" s="315"/>
      <c r="F44" s="315"/>
      <c r="G44" s="315"/>
      <c r="H44" s="316"/>
      <c r="I44" s="319"/>
      <c r="J44" s="316"/>
      <c r="K44" s="374">
        <f>SUMIF('12 - 13 ans'!$B$5:$B$34,$C44,'12 - 13 ans'!$I$5:$I$34)</f>
        <v>0</v>
      </c>
      <c r="L44" s="275">
        <f>SUMIF('12 - 13 ans'!$B$39:$B$68,$C44,'12 - 13 ans'!$I$39:$I$68)</f>
        <v>8</v>
      </c>
      <c r="M44" s="275">
        <f>SUMIF('12 - 13 ans'!$B$73:$B$102,$C44,'12 - 13 ans'!$I$73:$I$102)</f>
        <v>8</v>
      </c>
      <c r="N44" s="275">
        <f>SUMIF('12 - 13 ans'!$B$107:$B$136,$C44,'12 - 13 ans'!$I$107:$I$136)</f>
        <v>10</v>
      </c>
      <c r="O44" s="371">
        <f>SUMIF('12 - 13 ans'!$B$141:$B$170,$C44,'12 - 13 ans'!$I$141:$I$170)</f>
        <v>8</v>
      </c>
      <c r="P44" s="275">
        <f>SUMIF('12 - 13 ans'!$B$175:$B$204,$C44,'12 - 13 ans'!$I$175:$I$204)</f>
        <v>10</v>
      </c>
      <c r="Q44" s="331">
        <f>SUMIF('12 - 13 ans'!$B$209:$B$238,$C44,'12 - 13 ans'!$I$209:$I$238)</f>
        <v>0</v>
      </c>
      <c r="R44" s="343">
        <f t="shared" si="2"/>
        <v>44</v>
      </c>
      <c r="S44" s="344">
        <f t="shared" si="3"/>
        <v>9</v>
      </c>
      <c r="T44" s="319"/>
      <c r="U44" s="315"/>
      <c r="V44" s="315"/>
      <c r="W44" s="315"/>
      <c r="X44" s="315"/>
      <c r="Y44" s="315"/>
      <c r="Z44" s="316"/>
      <c r="AA44" s="319"/>
      <c r="AB44" s="316"/>
      <c r="AC44" s="319"/>
      <c r="AD44" s="315"/>
      <c r="AE44" s="315"/>
      <c r="AF44" s="315"/>
      <c r="AG44" s="315"/>
      <c r="AH44" s="315"/>
      <c r="AI44" s="316"/>
      <c r="AJ44" s="319"/>
      <c r="AK44" s="316"/>
      <c r="AL44" s="319"/>
      <c r="AM44" s="315"/>
      <c r="AN44" s="315"/>
      <c r="AO44" s="315"/>
      <c r="AP44" s="315"/>
      <c r="AQ44" s="315"/>
      <c r="AR44" s="315"/>
      <c r="AS44" s="315"/>
      <c r="AT44" s="315"/>
      <c r="AU44" s="316"/>
      <c r="AV44" s="319"/>
      <c r="AW44" s="316"/>
      <c r="AX44" s="319"/>
      <c r="AY44" s="315"/>
      <c r="AZ44" s="315"/>
      <c r="BA44" s="315"/>
      <c r="BB44" s="315"/>
      <c r="BC44" s="315"/>
      <c r="BD44" s="315"/>
      <c r="BE44" s="315"/>
      <c r="BF44" s="315"/>
      <c r="BG44" s="316"/>
      <c r="BH44" s="319"/>
      <c r="BI44" s="316"/>
    </row>
    <row r="45" spans="1:61" x14ac:dyDescent="0.25">
      <c r="A45" s="441"/>
      <c r="B45" s="227" t="str">
        <f>Inscription!C14</f>
        <v>Narval</v>
      </c>
      <c r="C45" s="227" t="str">
        <f>Inscription!D14</f>
        <v>Léony Gobeil</v>
      </c>
      <c r="D45" s="319"/>
      <c r="E45" s="315"/>
      <c r="F45" s="315"/>
      <c r="G45" s="315"/>
      <c r="H45" s="316"/>
      <c r="I45" s="319"/>
      <c r="J45" s="316"/>
      <c r="K45" s="374">
        <f>SUMIF('12 - 13 ans'!$B$5:$B$34,$C45,'12 - 13 ans'!$I$5:$I$34)</f>
        <v>0</v>
      </c>
      <c r="L45" s="275">
        <f>SUMIF('12 - 13 ans'!$B$39:$B$68,$C45,'12 - 13 ans'!$I$39:$I$68)</f>
        <v>14</v>
      </c>
      <c r="M45" s="275">
        <f>SUMIF('12 - 13 ans'!$B$73:$B$102,$C45,'12 - 13 ans'!$I$73:$I$102)</f>
        <v>16</v>
      </c>
      <c r="N45" s="275">
        <f>SUMIF('12 - 13 ans'!$B$107:$B$136,$C45,'12 - 13 ans'!$I$107:$I$136)</f>
        <v>13</v>
      </c>
      <c r="O45" s="371">
        <f>SUMIF('12 - 13 ans'!$B$141:$B$170,$C45,'12 - 13 ans'!$I$141:$I$170)</f>
        <v>16</v>
      </c>
      <c r="P45" s="275">
        <f>SUMIF('12 - 13 ans'!$B$175:$B$204,$C45,'12 - 13 ans'!$I$175:$I$204)</f>
        <v>14</v>
      </c>
      <c r="Q45" s="331">
        <f>SUMIF('12 - 13 ans'!$B$209:$B$238,$C45,'12 - 13 ans'!$I$209:$I$238)</f>
        <v>0</v>
      </c>
      <c r="R45" s="343">
        <f t="shared" si="2"/>
        <v>73</v>
      </c>
      <c r="S45" s="344">
        <f t="shared" si="3"/>
        <v>4</v>
      </c>
      <c r="T45" s="319"/>
      <c r="U45" s="315"/>
      <c r="V45" s="315"/>
      <c r="W45" s="315"/>
      <c r="X45" s="315"/>
      <c r="Y45" s="315"/>
      <c r="Z45" s="316"/>
      <c r="AA45" s="319"/>
      <c r="AB45" s="316"/>
      <c r="AC45" s="319"/>
      <c r="AD45" s="315"/>
      <c r="AE45" s="315"/>
      <c r="AF45" s="315"/>
      <c r="AG45" s="315"/>
      <c r="AH45" s="315"/>
      <c r="AI45" s="316"/>
      <c r="AJ45" s="319"/>
      <c r="AK45" s="316"/>
      <c r="AL45" s="319"/>
      <c r="AM45" s="315"/>
      <c r="AN45" s="315"/>
      <c r="AO45" s="315"/>
      <c r="AP45" s="315"/>
      <c r="AQ45" s="315"/>
      <c r="AR45" s="315"/>
      <c r="AS45" s="315"/>
      <c r="AT45" s="315"/>
      <c r="AU45" s="316"/>
      <c r="AV45" s="319"/>
      <c r="AW45" s="316"/>
      <c r="AX45" s="319"/>
      <c r="AY45" s="315"/>
      <c r="AZ45" s="315"/>
      <c r="BA45" s="315"/>
      <c r="BB45" s="315"/>
      <c r="BC45" s="315"/>
      <c r="BD45" s="315"/>
      <c r="BE45" s="315"/>
      <c r="BF45" s="315"/>
      <c r="BG45" s="316"/>
      <c r="BH45" s="319"/>
      <c r="BI45" s="316"/>
    </row>
    <row r="46" spans="1:61" x14ac:dyDescent="0.25">
      <c r="A46" s="441"/>
      <c r="B46" s="227">
        <f>Inscription!C15</f>
        <v>0</v>
      </c>
      <c r="C46" s="227">
        <f>Inscription!D15</f>
        <v>0</v>
      </c>
      <c r="D46" s="319"/>
      <c r="E46" s="315"/>
      <c r="F46" s="315"/>
      <c r="G46" s="315"/>
      <c r="H46" s="316"/>
      <c r="I46" s="319"/>
      <c r="J46" s="316"/>
      <c r="K46" s="374">
        <f>SUMIF('12 - 13 ans'!$B$5:$B$34,$C46,'12 - 13 ans'!$I$5:$I$34)</f>
        <v>0</v>
      </c>
      <c r="L46" s="275">
        <f>SUMIF('12 - 13 ans'!$B$39:$B$68,$C46,'12 - 13 ans'!$I$39:$I$68)</f>
        <v>0</v>
      </c>
      <c r="M46" s="275">
        <f>SUMIF('12 - 13 ans'!$B$73:$B$102,$C46,'12 - 13 ans'!$I$73:$I$102)</f>
        <v>0</v>
      </c>
      <c r="N46" s="275">
        <f>SUMIF('12 - 13 ans'!$B$107:$B$136,$C46,'12 - 13 ans'!$I$107:$I$136)</f>
        <v>0</v>
      </c>
      <c r="O46" s="371">
        <f>SUMIF('12 - 13 ans'!$B$141:$B$170,$C46,'12 - 13 ans'!$I$141:$I$170)</f>
        <v>0</v>
      </c>
      <c r="P46" s="275">
        <f>SUMIF('12 - 13 ans'!$B$175:$B$204,$C46,'12 - 13 ans'!$I$175:$I$204)</f>
        <v>0</v>
      </c>
      <c r="Q46" s="331">
        <f>SUMIF('12 - 13 ans'!$B$209:$B$238,$C46,'12 - 13 ans'!$I$209:$I$238)</f>
        <v>0</v>
      </c>
      <c r="R46" s="343">
        <f t="shared" si="2"/>
        <v>0</v>
      </c>
      <c r="S46" s="344">
        <f t="shared" si="3"/>
        <v>13</v>
      </c>
      <c r="T46" s="319"/>
      <c r="U46" s="315"/>
      <c r="V46" s="315"/>
      <c r="W46" s="315"/>
      <c r="X46" s="315"/>
      <c r="Y46" s="315"/>
      <c r="Z46" s="316"/>
      <c r="AA46" s="319"/>
      <c r="AB46" s="316"/>
      <c r="AC46" s="319"/>
      <c r="AD46" s="315"/>
      <c r="AE46" s="315"/>
      <c r="AF46" s="315"/>
      <c r="AG46" s="315"/>
      <c r="AH46" s="315"/>
      <c r="AI46" s="316"/>
      <c r="AJ46" s="319"/>
      <c r="AK46" s="316"/>
      <c r="AL46" s="319"/>
      <c r="AM46" s="315"/>
      <c r="AN46" s="315"/>
      <c r="AO46" s="315"/>
      <c r="AP46" s="315"/>
      <c r="AQ46" s="315"/>
      <c r="AR46" s="315"/>
      <c r="AS46" s="315"/>
      <c r="AT46" s="315"/>
      <c r="AU46" s="316"/>
      <c r="AV46" s="319"/>
      <c r="AW46" s="316"/>
      <c r="AX46" s="319"/>
      <c r="AY46" s="315"/>
      <c r="AZ46" s="315"/>
      <c r="BA46" s="315"/>
      <c r="BB46" s="315"/>
      <c r="BC46" s="315"/>
      <c r="BD46" s="315"/>
      <c r="BE46" s="315"/>
      <c r="BF46" s="315"/>
      <c r="BG46" s="316"/>
      <c r="BH46" s="319"/>
      <c r="BI46" s="316"/>
    </row>
    <row r="47" spans="1:61" x14ac:dyDescent="0.25">
      <c r="A47" s="441"/>
      <c r="B47" s="227">
        <f>Inscription!C16</f>
        <v>0</v>
      </c>
      <c r="C47" s="227">
        <f>Inscription!D16</f>
        <v>0</v>
      </c>
      <c r="D47" s="319"/>
      <c r="E47" s="315"/>
      <c r="F47" s="315"/>
      <c r="G47" s="315"/>
      <c r="H47" s="316"/>
      <c r="I47" s="319"/>
      <c r="J47" s="316"/>
      <c r="K47" s="374">
        <f>SUMIF('12 - 13 ans'!$B$5:$B$34,$C47,'12 - 13 ans'!$I$5:$I$34)</f>
        <v>0</v>
      </c>
      <c r="L47" s="275">
        <f>SUMIF('12 - 13 ans'!$B$39:$B$68,$C47,'12 - 13 ans'!$I$39:$I$68)</f>
        <v>0</v>
      </c>
      <c r="M47" s="275">
        <f>SUMIF('12 - 13 ans'!$B$73:$B$102,$C47,'12 - 13 ans'!$I$73:$I$102)</f>
        <v>0</v>
      </c>
      <c r="N47" s="275">
        <f>SUMIF('12 - 13 ans'!$B$107:$B$136,$C47,'12 - 13 ans'!$I$107:$I$136)</f>
        <v>0</v>
      </c>
      <c r="O47" s="371">
        <f>SUMIF('12 - 13 ans'!$B$141:$B$170,$C47,'12 - 13 ans'!$I$141:$I$170)</f>
        <v>0</v>
      </c>
      <c r="P47" s="275">
        <f>SUMIF('12 - 13 ans'!$B$175:$B$204,$C47,'12 - 13 ans'!$I$175:$I$204)</f>
        <v>0</v>
      </c>
      <c r="Q47" s="331">
        <f>SUMIF('12 - 13 ans'!$B$209:$B$238,$C47,'12 - 13 ans'!$I$209:$I$238)</f>
        <v>0</v>
      </c>
      <c r="R47" s="343">
        <f t="shared" si="2"/>
        <v>0</v>
      </c>
      <c r="S47" s="344">
        <f t="shared" si="3"/>
        <v>13</v>
      </c>
      <c r="T47" s="319"/>
      <c r="U47" s="315"/>
      <c r="V47" s="315"/>
      <c r="W47" s="315"/>
      <c r="X47" s="315"/>
      <c r="Y47" s="315"/>
      <c r="Z47" s="316"/>
      <c r="AA47" s="319"/>
      <c r="AB47" s="316"/>
      <c r="AC47" s="319"/>
      <c r="AD47" s="315"/>
      <c r="AE47" s="315"/>
      <c r="AF47" s="315"/>
      <c r="AG47" s="315"/>
      <c r="AH47" s="315"/>
      <c r="AI47" s="316"/>
      <c r="AJ47" s="319"/>
      <c r="AK47" s="316"/>
      <c r="AL47" s="319"/>
      <c r="AM47" s="315"/>
      <c r="AN47" s="315"/>
      <c r="AO47" s="315"/>
      <c r="AP47" s="315"/>
      <c r="AQ47" s="315"/>
      <c r="AR47" s="315"/>
      <c r="AS47" s="315"/>
      <c r="AT47" s="315"/>
      <c r="AU47" s="316"/>
      <c r="AV47" s="319"/>
      <c r="AW47" s="316"/>
      <c r="AX47" s="319"/>
      <c r="AY47" s="315"/>
      <c r="AZ47" s="315"/>
      <c r="BA47" s="315"/>
      <c r="BB47" s="315"/>
      <c r="BC47" s="315"/>
      <c r="BD47" s="315"/>
      <c r="BE47" s="315"/>
      <c r="BF47" s="315"/>
      <c r="BG47" s="316"/>
      <c r="BH47" s="319"/>
      <c r="BI47" s="316"/>
    </row>
    <row r="48" spans="1:61" x14ac:dyDescent="0.25">
      <c r="A48" s="441"/>
      <c r="B48" s="227">
        <f>Inscription!C17</f>
        <v>0</v>
      </c>
      <c r="C48" s="227">
        <f>Inscription!D17</f>
        <v>0</v>
      </c>
      <c r="D48" s="319"/>
      <c r="E48" s="315"/>
      <c r="F48" s="315"/>
      <c r="G48" s="315"/>
      <c r="H48" s="316"/>
      <c r="I48" s="319"/>
      <c r="J48" s="316"/>
      <c r="K48" s="374">
        <f>SUMIF('12 - 13 ans'!$B$5:$B$34,$C48,'12 - 13 ans'!$I$5:$I$34)</f>
        <v>0</v>
      </c>
      <c r="L48" s="275">
        <f>SUMIF('12 - 13 ans'!$B$39:$B$68,$C48,'12 - 13 ans'!$I$39:$I$68)</f>
        <v>0</v>
      </c>
      <c r="M48" s="275">
        <f>SUMIF('12 - 13 ans'!$B$73:$B$102,$C48,'12 - 13 ans'!$I$73:$I$102)</f>
        <v>0</v>
      </c>
      <c r="N48" s="275">
        <f>SUMIF('12 - 13 ans'!$B$107:$B$136,$C48,'12 - 13 ans'!$I$107:$I$136)</f>
        <v>0</v>
      </c>
      <c r="O48" s="371">
        <f>SUMIF('12 - 13 ans'!$B$141:$B$170,$C48,'12 - 13 ans'!$I$141:$I$170)</f>
        <v>0</v>
      </c>
      <c r="P48" s="275">
        <f>SUMIF('12 - 13 ans'!$B$175:$B$204,$C48,'12 - 13 ans'!$I$175:$I$204)</f>
        <v>0</v>
      </c>
      <c r="Q48" s="331">
        <f>SUMIF('12 - 13 ans'!$B$209:$B$238,$C48,'12 - 13 ans'!$I$209:$I$238)</f>
        <v>0</v>
      </c>
      <c r="R48" s="343">
        <f t="shared" si="2"/>
        <v>0</v>
      </c>
      <c r="S48" s="344">
        <f t="shared" si="3"/>
        <v>13</v>
      </c>
      <c r="T48" s="319"/>
      <c r="U48" s="315"/>
      <c r="V48" s="315"/>
      <c r="W48" s="315"/>
      <c r="X48" s="315"/>
      <c r="Y48" s="315"/>
      <c r="Z48" s="316"/>
      <c r="AA48" s="319"/>
      <c r="AB48" s="316"/>
      <c r="AC48" s="319"/>
      <c r="AD48" s="315"/>
      <c r="AE48" s="315"/>
      <c r="AF48" s="315"/>
      <c r="AG48" s="315"/>
      <c r="AH48" s="315"/>
      <c r="AI48" s="316"/>
      <c r="AJ48" s="319"/>
      <c r="AK48" s="316"/>
      <c r="AL48" s="319"/>
      <c r="AM48" s="315"/>
      <c r="AN48" s="315"/>
      <c r="AO48" s="315"/>
      <c r="AP48" s="315"/>
      <c r="AQ48" s="315"/>
      <c r="AR48" s="315"/>
      <c r="AS48" s="315"/>
      <c r="AT48" s="315"/>
      <c r="AU48" s="316"/>
      <c r="AV48" s="319"/>
      <c r="AW48" s="316"/>
      <c r="AX48" s="319"/>
      <c r="AY48" s="315"/>
      <c r="AZ48" s="315"/>
      <c r="BA48" s="315"/>
      <c r="BB48" s="315"/>
      <c r="BC48" s="315"/>
      <c r="BD48" s="315"/>
      <c r="BE48" s="315"/>
      <c r="BF48" s="315"/>
      <c r="BG48" s="316"/>
      <c r="BH48" s="319"/>
      <c r="BI48" s="316"/>
    </row>
    <row r="49" spans="1:61" x14ac:dyDescent="0.25">
      <c r="A49" s="441"/>
      <c r="B49" s="227">
        <f>Inscription!C18</f>
        <v>0</v>
      </c>
      <c r="C49" s="227">
        <f>Inscription!D18</f>
        <v>0</v>
      </c>
      <c r="D49" s="319"/>
      <c r="E49" s="315"/>
      <c r="F49" s="315"/>
      <c r="G49" s="315"/>
      <c r="H49" s="316"/>
      <c r="I49" s="319"/>
      <c r="J49" s="316"/>
      <c r="K49" s="374">
        <f>SUMIF('12 - 13 ans'!$B$5:$B$34,$C49,'12 - 13 ans'!$I$5:$I$34)</f>
        <v>0</v>
      </c>
      <c r="L49" s="275">
        <f>SUMIF('12 - 13 ans'!$B$39:$B$68,$C49,'12 - 13 ans'!$I$39:$I$68)</f>
        <v>0</v>
      </c>
      <c r="M49" s="275">
        <f>SUMIF('12 - 13 ans'!$B$73:$B$102,$C49,'12 - 13 ans'!$I$73:$I$102)</f>
        <v>0</v>
      </c>
      <c r="N49" s="275">
        <f>SUMIF('12 - 13 ans'!$B$107:$B$136,$C49,'12 - 13 ans'!$I$107:$I$136)</f>
        <v>0</v>
      </c>
      <c r="O49" s="371">
        <f>SUMIF('12 - 13 ans'!$B$141:$B$170,$C49,'12 - 13 ans'!$I$141:$I$170)</f>
        <v>0</v>
      </c>
      <c r="P49" s="275">
        <f>SUMIF('12 - 13 ans'!$B$175:$B$204,$C49,'12 - 13 ans'!$I$175:$I$204)</f>
        <v>0</v>
      </c>
      <c r="Q49" s="331">
        <f>SUMIF('12 - 13 ans'!$B$209:$B$238,$C49,'12 - 13 ans'!$I$209:$I$238)</f>
        <v>0</v>
      </c>
      <c r="R49" s="343">
        <f t="shared" si="2"/>
        <v>0</v>
      </c>
      <c r="S49" s="344">
        <f t="shared" si="3"/>
        <v>13</v>
      </c>
      <c r="T49" s="319"/>
      <c r="U49" s="315"/>
      <c r="V49" s="315"/>
      <c r="W49" s="315"/>
      <c r="X49" s="315"/>
      <c r="Y49" s="315"/>
      <c r="Z49" s="316"/>
      <c r="AA49" s="319"/>
      <c r="AB49" s="316"/>
      <c r="AC49" s="319"/>
      <c r="AD49" s="315"/>
      <c r="AE49" s="315"/>
      <c r="AF49" s="315"/>
      <c r="AG49" s="315"/>
      <c r="AH49" s="315"/>
      <c r="AI49" s="316"/>
      <c r="AJ49" s="319"/>
      <c r="AK49" s="316"/>
      <c r="AL49" s="319"/>
      <c r="AM49" s="315"/>
      <c r="AN49" s="315"/>
      <c r="AO49" s="315"/>
      <c r="AP49" s="315"/>
      <c r="AQ49" s="315"/>
      <c r="AR49" s="315"/>
      <c r="AS49" s="315"/>
      <c r="AT49" s="315"/>
      <c r="AU49" s="316"/>
      <c r="AV49" s="319"/>
      <c r="AW49" s="316"/>
      <c r="AX49" s="319"/>
      <c r="AY49" s="315"/>
      <c r="AZ49" s="315"/>
      <c r="BA49" s="315"/>
      <c r="BB49" s="315"/>
      <c r="BC49" s="315"/>
      <c r="BD49" s="315"/>
      <c r="BE49" s="315"/>
      <c r="BF49" s="315"/>
      <c r="BG49" s="316"/>
      <c r="BH49" s="319"/>
      <c r="BI49" s="316"/>
    </row>
    <row r="50" spans="1:61" x14ac:dyDescent="0.25">
      <c r="A50" s="441"/>
      <c r="B50" s="227">
        <f>Inscription!C19</f>
        <v>0</v>
      </c>
      <c r="C50" s="227">
        <f>Inscription!D19</f>
        <v>0</v>
      </c>
      <c r="D50" s="319"/>
      <c r="E50" s="315"/>
      <c r="F50" s="315"/>
      <c r="G50" s="315"/>
      <c r="H50" s="316"/>
      <c r="I50" s="319"/>
      <c r="J50" s="316"/>
      <c r="K50" s="374">
        <f>SUMIF('12 - 13 ans'!$B$5:$B$34,$C50,'12 - 13 ans'!$I$5:$I$34)</f>
        <v>0</v>
      </c>
      <c r="L50" s="275">
        <f>SUMIF('12 - 13 ans'!$B$39:$B$68,$C50,'12 - 13 ans'!$I$39:$I$68)</f>
        <v>0</v>
      </c>
      <c r="M50" s="275">
        <f>SUMIF('12 - 13 ans'!$B$73:$B$102,$C50,'12 - 13 ans'!$I$73:$I$102)</f>
        <v>0</v>
      </c>
      <c r="N50" s="275">
        <f>SUMIF('12 - 13 ans'!$B$107:$B$136,$C50,'12 - 13 ans'!$I$107:$I$136)</f>
        <v>0</v>
      </c>
      <c r="O50" s="371">
        <f>SUMIF('12 - 13 ans'!$B$141:$B$170,$C50,'12 - 13 ans'!$I$141:$I$170)</f>
        <v>0</v>
      </c>
      <c r="P50" s="275">
        <f>SUMIF('12 - 13 ans'!$B$175:$B$204,$C50,'12 - 13 ans'!$I$175:$I$204)</f>
        <v>0</v>
      </c>
      <c r="Q50" s="331">
        <f>SUMIF('12 - 13 ans'!$B$209:$B$238,$C50,'12 - 13 ans'!$I$209:$I$238)</f>
        <v>0</v>
      </c>
      <c r="R50" s="343">
        <f t="shared" si="2"/>
        <v>0</v>
      </c>
      <c r="S50" s="344">
        <f t="shared" si="3"/>
        <v>13</v>
      </c>
      <c r="T50" s="319"/>
      <c r="U50" s="315"/>
      <c r="V50" s="315"/>
      <c r="W50" s="315"/>
      <c r="X50" s="315"/>
      <c r="Y50" s="315"/>
      <c r="Z50" s="316"/>
      <c r="AA50" s="319"/>
      <c r="AB50" s="316"/>
      <c r="AC50" s="319"/>
      <c r="AD50" s="315"/>
      <c r="AE50" s="315"/>
      <c r="AF50" s="315"/>
      <c r="AG50" s="315"/>
      <c r="AH50" s="315"/>
      <c r="AI50" s="316"/>
      <c r="AJ50" s="319"/>
      <c r="AK50" s="316"/>
      <c r="AL50" s="319"/>
      <c r="AM50" s="315"/>
      <c r="AN50" s="315"/>
      <c r="AO50" s="315"/>
      <c r="AP50" s="315"/>
      <c r="AQ50" s="315"/>
      <c r="AR50" s="315"/>
      <c r="AS50" s="315"/>
      <c r="AT50" s="315"/>
      <c r="AU50" s="316"/>
      <c r="AV50" s="319"/>
      <c r="AW50" s="316"/>
      <c r="AX50" s="319"/>
      <c r="AY50" s="315"/>
      <c r="AZ50" s="315"/>
      <c r="BA50" s="315"/>
      <c r="BB50" s="315"/>
      <c r="BC50" s="315"/>
      <c r="BD50" s="315"/>
      <c r="BE50" s="315"/>
      <c r="BF50" s="315"/>
      <c r="BG50" s="316"/>
      <c r="BH50" s="319"/>
      <c r="BI50" s="316"/>
    </row>
    <row r="51" spans="1:61" x14ac:dyDescent="0.25">
      <c r="A51" s="441"/>
      <c r="B51" s="227">
        <f>Inscription!C20</f>
        <v>0</v>
      </c>
      <c r="C51" s="227">
        <f>Inscription!D20</f>
        <v>0</v>
      </c>
      <c r="D51" s="319"/>
      <c r="E51" s="315"/>
      <c r="F51" s="315"/>
      <c r="G51" s="315"/>
      <c r="H51" s="316"/>
      <c r="I51" s="319"/>
      <c r="J51" s="316"/>
      <c r="K51" s="374">
        <f>SUMIF('12 - 13 ans'!$B$5:$B$34,$C51,'12 - 13 ans'!$I$5:$I$34)</f>
        <v>0</v>
      </c>
      <c r="L51" s="275">
        <f>SUMIF('12 - 13 ans'!$B$39:$B$68,$C51,'12 - 13 ans'!$I$39:$I$68)</f>
        <v>0</v>
      </c>
      <c r="M51" s="275">
        <f>SUMIF('12 - 13 ans'!$B$73:$B$102,$C51,'12 - 13 ans'!$I$73:$I$102)</f>
        <v>0</v>
      </c>
      <c r="N51" s="275">
        <f>SUMIF('12 - 13 ans'!$B$107:$B$136,$C51,'12 - 13 ans'!$I$107:$I$136)</f>
        <v>0</v>
      </c>
      <c r="O51" s="371">
        <f>SUMIF('12 - 13 ans'!$B$141:$B$170,$C51,'12 - 13 ans'!$I$141:$I$170)</f>
        <v>0</v>
      </c>
      <c r="P51" s="275">
        <f>SUMIF('12 - 13 ans'!$B$175:$B$204,$C51,'12 - 13 ans'!$I$175:$I$204)</f>
        <v>0</v>
      </c>
      <c r="Q51" s="331">
        <f>SUMIF('12 - 13 ans'!$B$209:$B$238,$C51,'12 - 13 ans'!$I$209:$I$238)</f>
        <v>0</v>
      </c>
      <c r="R51" s="343">
        <f t="shared" si="2"/>
        <v>0</v>
      </c>
      <c r="S51" s="344">
        <f t="shared" si="3"/>
        <v>13</v>
      </c>
      <c r="T51" s="319"/>
      <c r="U51" s="315"/>
      <c r="V51" s="315"/>
      <c r="W51" s="315"/>
      <c r="X51" s="315"/>
      <c r="Y51" s="315"/>
      <c r="Z51" s="316"/>
      <c r="AA51" s="319"/>
      <c r="AB51" s="316"/>
      <c r="AC51" s="319"/>
      <c r="AD51" s="315"/>
      <c r="AE51" s="315"/>
      <c r="AF51" s="315"/>
      <c r="AG51" s="315"/>
      <c r="AH51" s="315"/>
      <c r="AI51" s="316"/>
      <c r="AJ51" s="319"/>
      <c r="AK51" s="316"/>
      <c r="AL51" s="319"/>
      <c r="AM51" s="315"/>
      <c r="AN51" s="315"/>
      <c r="AO51" s="315"/>
      <c r="AP51" s="315"/>
      <c r="AQ51" s="315"/>
      <c r="AR51" s="315"/>
      <c r="AS51" s="315"/>
      <c r="AT51" s="315"/>
      <c r="AU51" s="316"/>
      <c r="AV51" s="319"/>
      <c r="AW51" s="316"/>
      <c r="AX51" s="319"/>
      <c r="AY51" s="315"/>
      <c r="AZ51" s="315"/>
      <c r="BA51" s="315"/>
      <c r="BB51" s="315"/>
      <c r="BC51" s="315"/>
      <c r="BD51" s="315"/>
      <c r="BE51" s="315"/>
      <c r="BF51" s="315"/>
      <c r="BG51" s="316"/>
      <c r="BH51" s="319"/>
      <c r="BI51" s="316"/>
    </row>
    <row r="52" spans="1:61" x14ac:dyDescent="0.25">
      <c r="A52" s="441"/>
      <c r="B52" s="227">
        <f>Inscription!C21</f>
        <v>0</v>
      </c>
      <c r="C52" s="227">
        <f>Inscription!D21</f>
        <v>0</v>
      </c>
      <c r="D52" s="319"/>
      <c r="E52" s="315"/>
      <c r="F52" s="315"/>
      <c r="G52" s="315"/>
      <c r="H52" s="316"/>
      <c r="I52" s="319"/>
      <c r="J52" s="316"/>
      <c r="K52" s="374">
        <f>SUMIF('12 - 13 ans'!$B$5:$B$34,$C52,'12 - 13 ans'!$I$5:$I$34)</f>
        <v>0</v>
      </c>
      <c r="L52" s="275">
        <f>SUMIF('12 - 13 ans'!$B$39:$B$68,$C52,'12 - 13 ans'!$I$39:$I$68)</f>
        <v>0</v>
      </c>
      <c r="M52" s="275">
        <f>SUMIF('12 - 13 ans'!$B$73:$B$102,$C52,'12 - 13 ans'!$I$73:$I$102)</f>
        <v>0</v>
      </c>
      <c r="N52" s="275">
        <f>SUMIF('12 - 13 ans'!$B$107:$B$136,$C52,'12 - 13 ans'!$I$107:$I$136)</f>
        <v>0</v>
      </c>
      <c r="O52" s="371">
        <f>SUMIF('12 - 13 ans'!$B$141:$B$170,$C52,'12 - 13 ans'!$I$141:$I$170)</f>
        <v>0</v>
      </c>
      <c r="P52" s="275">
        <f>SUMIF('12 - 13 ans'!$B$175:$B$204,$C52,'12 - 13 ans'!$I$175:$I$204)</f>
        <v>0</v>
      </c>
      <c r="Q52" s="331">
        <f>SUMIF('12 - 13 ans'!$B$209:$B$238,$C52,'12 - 13 ans'!$I$209:$I$238)</f>
        <v>0</v>
      </c>
      <c r="R52" s="343">
        <f t="shared" si="2"/>
        <v>0</v>
      </c>
      <c r="S52" s="344">
        <f t="shared" si="3"/>
        <v>13</v>
      </c>
      <c r="T52" s="319"/>
      <c r="U52" s="315"/>
      <c r="V52" s="315"/>
      <c r="W52" s="315"/>
      <c r="X52" s="315"/>
      <c r="Y52" s="315"/>
      <c r="Z52" s="316"/>
      <c r="AA52" s="319"/>
      <c r="AB52" s="316"/>
      <c r="AC52" s="319"/>
      <c r="AD52" s="315"/>
      <c r="AE52" s="315"/>
      <c r="AF52" s="315"/>
      <c r="AG52" s="315"/>
      <c r="AH52" s="315"/>
      <c r="AI52" s="316"/>
      <c r="AJ52" s="319"/>
      <c r="AK52" s="316"/>
      <c r="AL52" s="319"/>
      <c r="AM52" s="315"/>
      <c r="AN52" s="315"/>
      <c r="AO52" s="315"/>
      <c r="AP52" s="315"/>
      <c r="AQ52" s="315"/>
      <c r="AR52" s="315"/>
      <c r="AS52" s="315"/>
      <c r="AT52" s="315"/>
      <c r="AU52" s="316"/>
      <c r="AV52" s="319"/>
      <c r="AW52" s="316"/>
      <c r="AX52" s="319"/>
      <c r="AY52" s="315"/>
      <c r="AZ52" s="315"/>
      <c r="BA52" s="315"/>
      <c r="BB52" s="315"/>
      <c r="BC52" s="315"/>
      <c r="BD52" s="315"/>
      <c r="BE52" s="315"/>
      <c r="BF52" s="315"/>
      <c r="BG52" s="316"/>
      <c r="BH52" s="319"/>
      <c r="BI52" s="316"/>
    </row>
    <row r="53" spans="1:61" x14ac:dyDescent="0.25">
      <c r="A53" s="441"/>
      <c r="B53" s="227">
        <f>Inscription!C22</f>
        <v>0</v>
      </c>
      <c r="C53" s="227">
        <f>Inscription!D22</f>
        <v>0</v>
      </c>
      <c r="D53" s="319"/>
      <c r="E53" s="315"/>
      <c r="F53" s="315"/>
      <c r="G53" s="315"/>
      <c r="H53" s="316"/>
      <c r="I53" s="319"/>
      <c r="J53" s="316"/>
      <c r="K53" s="374">
        <f>SUMIF('12 - 13 ans'!$B$5:$B$34,$C53,'12 - 13 ans'!$I$5:$I$34)</f>
        <v>0</v>
      </c>
      <c r="L53" s="275">
        <f>SUMIF('12 - 13 ans'!$B$39:$B$68,$C53,'12 - 13 ans'!$I$39:$I$68)</f>
        <v>0</v>
      </c>
      <c r="M53" s="275">
        <f>SUMIF('12 - 13 ans'!$B$73:$B$102,$C53,'12 - 13 ans'!$I$73:$I$102)</f>
        <v>0</v>
      </c>
      <c r="N53" s="275">
        <f>SUMIF('12 - 13 ans'!$B$107:$B$136,$C53,'12 - 13 ans'!$I$107:$I$136)</f>
        <v>0</v>
      </c>
      <c r="O53" s="371">
        <f>SUMIF('12 - 13 ans'!$B$141:$B$170,$C53,'12 - 13 ans'!$I$141:$I$170)</f>
        <v>0</v>
      </c>
      <c r="P53" s="275">
        <f>SUMIF('12 - 13 ans'!$B$175:$B$204,$C53,'12 - 13 ans'!$I$175:$I$204)</f>
        <v>0</v>
      </c>
      <c r="Q53" s="331">
        <f>SUMIF('12 - 13 ans'!$B$209:$B$238,$C53,'12 - 13 ans'!$I$209:$I$238)</f>
        <v>0</v>
      </c>
      <c r="R53" s="343">
        <f t="shared" si="2"/>
        <v>0</v>
      </c>
      <c r="S53" s="344">
        <f t="shared" si="3"/>
        <v>13</v>
      </c>
      <c r="T53" s="319"/>
      <c r="U53" s="315"/>
      <c r="V53" s="315"/>
      <c r="W53" s="315"/>
      <c r="X53" s="315"/>
      <c r="Y53" s="315"/>
      <c r="Z53" s="316"/>
      <c r="AA53" s="319"/>
      <c r="AB53" s="316"/>
      <c r="AC53" s="319"/>
      <c r="AD53" s="315"/>
      <c r="AE53" s="315"/>
      <c r="AF53" s="315"/>
      <c r="AG53" s="315"/>
      <c r="AH53" s="315"/>
      <c r="AI53" s="316"/>
      <c r="AJ53" s="319"/>
      <c r="AK53" s="316"/>
      <c r="AL53" s="319"/>
      <c r="AM53" s="315"/>
      <c r="AN53" s="315"/>
      <c r="AO53" s="315"/>
      <c r="AP53" s="315"/>
      <c r="AQ53" s="315"/>
      <c r="AR53" s="315"/>
      <c r="AS53" s="315"/>
      <c r="AT53" s="315"/>
      <c r="AU53" s="316"/>
      <c r="AV53" s="319"/>
      <c r="AW53" s="316"/>
      <c r="AX53" s="319"/>
      <c r="AY53" s="315"/>
      <c r="AZ53" s="315"/>
      <c r="BA53" s="315"/>
      <c r="BB53" s="315"/>
      <c r="BC53" s="315"/>
      <c r="BD53" s="315"/>
      <c r="BE53" s="315"/>
      <c r="BF53" s="315"/>
      <c r="BG53" s="316"/>
      <c r="BH53" s="319"/>
      <c r="BI53" s="316"/>
    </row>
    <row r="54" spans="1:61" x14ac:dyDescent="0.25">
      <c r="A54" s="441"/>
      <c r="B54" s="227">
        <f>Inscription!C23</f>
        <v>0</v>
      </c>
      <c r="C54" s="227">
        <f>Inscription!D23</f>
        <v>0</v>
      </c>
      <c r="D54" s="319"/>
      <c r="E54" s="315"/>
      <c r="F54" s="315"/>
      <c r="G54" s="315"/>
      <c r="H54" s="316"/>
      <c r="I54" s="319"/>
      <c r="J54" s="316"/>
      <c r="K54" s="374">
        <f>SUMIF('12 - 13 ans'!$B$5:$B$34,$C54,'12 - 13 ans'!$I$5:$I$34)</f>
        <v>0</v>
      </c>
      <c r="L54" s="275">
        <f>SUMIF('12 - 13 ans'!$B$39:$B$68,$C54,'12 - 13 ans'!$I$39:$I$68)</f>
        <v>0</v>
      </c>
      <c r="M54" s="275">
        <f>SUMIF('12 - 13 ans'!$B$73:$B$102,$C54,'12 - 13 ans'!$I$73:$I$102)</f>
        <v>0</v>
      </c>
      <c r="N54" s="275">
        <f>SUMIF('12 - 13 ans'!$B$107:$B$136,$C54,'12 - 13 ans'!$I$107:$I$136)</f>
        <v>0</v>
      </c>
      <c r="O54" s="371">
        <f>SUMIF('12 - 13 ans'!$B$141:$B$170,$C54,'12 - 13 ans'!$I$141:$I$170)</f>
        <v>0</v>
      </c>
      <c r="P54" s="275">
        <f>SUMIF('12 - 13 ans'!$B$175:$B$204,$C54,'12 - 13 ans'!$I$175:$I$204)</f>
        <v>0</v>
      </c>
      <c r="Q54" s="331">
        <f>SUMIF('12 - 13 ans'!$B$209:$B$238,$C54,'12 - 13 ans'!$I$209:$I$238)</f>
        <v>0</v>
      </c>
      <c r="R54" s="343">
        <f t="shared" si="2"/>
        <v>0</v>
      </c>
      <c r="S54" s="344">
        <f t="shared" si="3"/>
        <v>13</v>
      </c>
      <c r="T54" s="319"/>
      <c r="U54" s="315"/>
      <c r="V54" s="315"/>
      <c r="W54" s="315"/>
      <c r="X54" s="315"/>
      <c r="Y54" s="315"/>
      <c r="Z54" s="316"/>
      <c r="AA54" s="319"/>
      <c r="AB54" s="316"/>
      <c r="AC54" s="319"/>
      <c r="AD54" s="315"/>
      <c r="AE54" s="315"/>
      <c r="AF54" s="315"/>
      <c r="AG54" s="315"/>
      <c r="AH54" s="315"/>
      <c r="AI54" s="316"/>
      <c r="AJ54" s="319"/>
      <c r="AK54" s="316"/>
      <c r="AL54" s="319"/>
      <c r="AM54" s="315"/>
      <c r="AN54" s="315"/>
      <c r="AO54" s="315"/>
      <c r="AP54" s="315"/>
      <c r="AQ54" s="315"/>
      <c r="AR54" s="315"/>
      <c r="AS54" s="315"/>
      <c r="AT54" s="315"/>
      <c r="AU54" s="316"/>
      <c r="AV54" s="319"/>
      <c r="AW54" s="316"/>
      <c r="AX54" s="319"/>
      <c r="AY54" s="315"/>
      <c r="AZ54" s="315"/>
      <c r="BA54" s="315"/>
      <c r="BB54" s="315"/>
      <c r="BC54" s="315"/>
      <c r="BD54" s="315"/>
      <c r="BE54" s="315"/>
      <c r="BF54" s="315"/>
      <c r="BG54" s="316"/>
      <c r="BH54" s="319"/>
      <c r="BI54" s="316"/>
    </row>
    <row r="55" spans="1:61" x14ac:dyDescent="0.25">
      <c r="A55" s="441"/>
      <c r="B55" s="227">
        <f>Inscription!C24</f>
        <v>0</v>
      </c>
      <c r="C55" s="227">
        <f>Inscription!D24</f>
        <v>0</v>
      </c>
      <c r="D55" s="319"/>
      <c r="E55" s="315"/>
      <c r="F55" s="315"/>
      <c r="G55" s="315"/>
      <c r="H55" s="316"/>
      <c r="I55" s="319"/>
      <c r="J55" s="316"/>
      <c r="K55" s="374">
        <f>SUMIF('12 - 13 ans'!$B$5:$B$34,$C55,'12 - 13 ans'!$I$5:$I$34)</f>
        <v>0</v>
      </c>
      <c r="L55" s="275">
        <f>SUMIF('12 - 13 ans'!$B$39:$B$68,$C55,'12 - 13 ans'!$I$39:$I$68)</f>
        <v>0</v>
      </c>
      <c r="M55" s="275">
        <f>SUMIF('12 - 13 ans'!$B$73:$B$102,$C55,'12 - 13 ans'!$I$73:$I$102)</f>
        <v>0</v>
      </c>
      <c r="N55" s="275">
        <f>SUMIF('12 - 13 ans'!$B$107:$B$136,$C55,'12 - 13 ans'!$I$107:$I$136)</f>
        <v>0</v>
      </c>
      <c r="O55" s="371">
        <f>SUMIF('12 - 13 ans'!$B$141:$B$170,$C55,'12 - 13 ans'!$I$141:$I$170)</f>
        <v>0</v>
      </c>
      <c r="P55" s="275">
        <f>SUMIF('12 - 13 ans'!$B$175:$B$204,$C55,'12 - 13 ans'!$I$175:$I$204)</f>
        <v>0</v>
      </c>
      <c r="Q55" s="331">
        <f>SUMIF('12 - 13 ans'!$B$209:$B$238,$C55,'12 - 13 ans'!$I$209:$I$238)</f>
        <v>0</v>
      </c>
      <c r="R55" s="343">
        <f t="shared" si="2"/>
        <v>0</v>
      </c>
      <c r="S55" s="344">
        <f t="shared" si="3"/>
        <v>13</v>
      </c>
      <c r="T55" s="319"/>
      <c r="U55" s="315"/>
      <c r="V55" s="315"/>
      <c r="W55" s="315"/>
      <c r="X55" s="315"/>
      <c r="Y55" s="315"/>
      <c r="Z55" s="316"/>
      <c r="AA55" s="319"/>
      <c r="AB55" s="316"/>
      <c r="AC55" s="319"/>
      <c r="AD55" s="315"/>
      <c r="AE55" s="315"/>
      <c r="AF55" s="315"/>
      <c r="AG55" s="315"/>
      <c r="AH55" s="315"/>
      <c r="AI55" s="316"/>
      <c r="AJ55" s="319"/>
      <c r="AK55" s="316"/>
      <c r="AL55" s="319"/>
      <c r="AM55" s="315"/>
      <c r="AN55" s="315"/>
      <c r="AO55" s="315"/>
      <c r="AP55" s="315"/>
      <c r="AQ55" s="315"/>
      <c r="AR55" s="315"/>
      <c r="AS55" s="315"/>
      <c r="AT55" s="315"/>
      <c r="AU55" s="316"/>
      <c r="AV55" s="319"/>
      <c r="AW55" s="316"/>
      <c r="AX55" s="319"/>
      <c r="AY55" s="315"/>
      <c r="AZ55" s="315"/>
      <c r="BA55" s="315"/>
      <c r="BB55" s="315"/>
      <c r="BC55" s="315"/>
      <c r="BD55" s="315"/>
      <c r="BE55" s="315"/>
      <c r="BF55" s="315"/>
      <c r="BG55" s="316"/>
      <c r="BH55" s="319"/>
      <c r="BI55" s="316"/>
    </row>
    <row r="56" spans="1:61" x14ac:dyDescent="0.25">
      <c r="A56" s="441"/>
      <c r="B56" s="227">
        <f>Inscription!C25</f>
        <v>0</v>
      </c>
      <c r="C56" s="227">
        <f>Inscription!D25</f>
        <v>0</v>
      </c>
      <c r="D56" s="319"/>
      <c r="E56" s="315"/>
      <c r="F56" s="315"/>
      <c r="G56" s="315"/>
      <c r="H56" s="316"/>
      <c r="I56" s="319"/>
      <c r="J56" s="316"/>
      <c r="K56" s="374">
        <f>SUMIF('12 - 13 ans'!$B$5:$B$34,$C56,'12 - 13 ans'!$I$5:$I$34)</f>
        <v>0</v>
      </c>
      <c r="L56" s="275">
        <f>SUMIF('12 - 13 ans'!$B$39:$B$68,$C56,'12 - 13 ans'!$I$39:$I$68)</f>
        <v>0</v>
      </c>
      <c r="M56" s="275">
        <f>SUMIF('12 - 13 ans'!$B$73:$B$102,$C56,'12 - 13 ans'!$I$73:$I$102)</f>
        <v>0</v>
      </c>
      <c r="N56" s="275">
        <f>SUMIF('12 - 13 ans'!$B$107:$B$136,$C56,'12 - 13 ans'!$I$107:$I$136)</f>
        <v>0</v>
      </c>
      <c r="O56" s="371">
        <f>SUMIF('12 - 13 ans'!$B$141:$B$170,$C56,'12 - 13 ans'!$I$141:$I$170)</f>
        <v>0</v>
      </c>
      <c r="P56" s="275">
        <f>SUMIF('12 - 13 ans'!$B$175:$B$204,$C56,'12 - 13 ans'!$I$175:$I$204)</f>
        <v>0</v>
      </c>
      <c r="Q56" s="331">
        <f>SUMIF('12 - 13 ans'!$B$209:$B$238,$C56,'12 - 13 ans'!$I$209:$I$238)</f>
        <v>0</v>
      </c>
      <c r="R56" s="343">
        <f t="shared" si="2"/>
        <v>0</v>
      </c>
      <c r="S56" s="344">
        <f t="shared" si="3"/>
        <v>13</v>
      </c>
      <c r="T56" s="319"/>
      <c r="U56" s="315"/>
      <c r="V56" s="315"/>
      <c r="W56" s="315"/>
      <c r="X56" s="315"/>
      <c r="Y56" s="315"/>
      <c r="Z56" s="316"/>
      <c r="AA56" s="319"/>
      <c r="AB56" s="316"/>
      <c r="AC56" s="319"/>
      <c r="AD56" s="315"/>
      <c r="AE56" s="315"/>
      <c r="AF56" s="315"/>
      <c r="AG56" s="315"/>
      <c r="AH56" s="315"/>
      <c r="AI56" s="316"/>
      <c r="AJ56" s="319"/>
      <c r="AK56" s="316"/>
      <c r="AL56" s="319"/>
      <c r="AM56" s="315"/>
      <c r="AN56" s="315"/>
      <c r="AO56" s="315"/>
      <c r="AP56" s="315"/>
      <c r="AQ56" s="315"/>
      <c r="AR56" s="315"/>
      <c r="AS56" s="315"/>
      <c r="AT56" s="315"/>
      <c r="AU56" s="316"/>
      <c r="AV56" s="319"/>
      <c r="AW56" s="316"/>
      <c r="AX56" s="319"/>
      <c r="AY56" s="315"/>
      <c r="AZ56" s="315"/>
      <c r="BA56" s="315"/>
      <c r="BB56" s="315"/>
      <c r="BC56" s="315"/>
      <c r="BD56" s="315"/>
      <c r="BE56" s="315"/>
      <c r="BF56" s="315"/>
      <c r="BG56" s="316"/>
      <c r="BH56" s="319"/>
      <c r="BI56" s="316"/>
    </row>
    <row r="57" spans="1:61" x14ac:dyDescent="0.25">
      <c r="A57" s="441"/>
      <c r="B57" s="227">
        <f>Inscription!C26</f>
        <v>0</v>
      </c>
      <c r="C57" s="227">
        <f>Inscription!D26</f>
        <v>0</v>
      </c>
      <c r="D57" s="319"/>
      <c r="E57" s="315"/>
      <c r="F57" s="315"/>
      <c r="G57" s="315"/>
      <c r="H57" s="316"/>
      <c r="I57" s="319"/>
      <c r="J57" s="316"/>
      <c r="K57" s="374">
        <f>SUMIF('12 - 13 ans'!$B$5:$B$34,$C57,'12 - 13 ans'!$I$5:$I$34)</f>
        <v>0</v>
      </c>
      <c r="L57" s="275">
        <f>SUMIF('12 - 13 ans'!$B$39:$B$68,$C57,'12 - 13 ans'!$I$39:$I$68)</f>
        <v>0</v>
      </c>
      <c r="M57" s="275">
        <f>SUMIF('12 - 13 ans'!$B$73:$B$102,$C57,'12 - 13 ans'!$I$73:$I$102)</f>
        <v>0</v>
      </c>
      <c r="N57" s="275">
        <f>SUMIF('12 - 13 ans'!$B$107:$B$136,$C57,'12 - 13 ans'!$I$107:$I$136)</f>
        <v>0</v>
      </c>
      <c r="O57" s="371">
        <f>SUMIF('12 - 13 ans'!$B$141:$B$170,$C57,'12 - 13 ans'!$I$141:$I$170)</f>
        <v>0</v>
      </c>
      <c r="P57" s="275">
        <f>SUMIF('12 - 13 ans'!$B$175:$B$204,$C57,'12 - 13 ans'!$I$175:$I$204)</f>
        <v>0</v>
      </c>
      <c r="Q57" s="331">
        <f>SUMIF('12 - 13 ans'!$B$209:$B$238,$C57,'12 - 13 ans'!$I$209:$I$238)</f>
        <v>0</v>
      </c>
      <c r="R57" s="343">
        <f t="shared" si="2"/>
        <v>0</v>
      </c>
      <c r="S57" s="344">
        <f t="shared" si="3"/>
        <v>13</v>
      </c>
      <c r="T57" s="319"/>
      <c r="U57" s="315"/>
      <c r="V57" s="315"/>
      <c r="W57" s="315"/>
      <c r="X57" s="315"/>
      <c r="Y57" s="315"/>
      <c r="Z57" s="316"/>
      <c r="AA57" s="319"/>
      <c r="AB57" s="316"/>
      <c r="AC57" s="319"/>
      <c r="AD57" s="315"/>
      <c r="AE57" s="315"/>
      <c r="AF57" s="315"/>
      <c r="AG57" s="315"/>
      <c r="AH57" s="315"/>
      <c r="AI57" s="316"/>
      <c r="AJ57" s="319"/>
      <c r="AK57" s="316"/>
      <c r="AL57" s="319"/>
      <c r="AM57" s="315"/>
      <c r="AN57" s="315"/>
      <c r="AO57" s="315"/>
      <c r="AP57" s="315"/>
      <c r="AQ57" s="315"/>
      <c r="AR57" s="315"/>
      <c r="AS57" s="315"/>
      <c r="AT57" s="315"/>
      <c r="AU57" s="316"/>
      <c r="AV57" s="319"/>
      <c r="AW57" s="316"/>
      <c r="AX57" s="319"/>
      <c r="AY57" s="315"/>
      <c r="AZ57" s="315"/>
      <c r="BA57" s="315"/>
      <c r="BB57" s="315"/>
      <c r="BC57" s="315"/>
      <c r="BD57" s="315"/>
      <c r="BE57" s="315"/>
      <c r="BF57" s="315"/>
      <c r="BG57" s="316"/>
      <c r="BH57" s="319"/>
      <c r="BI57" s="316"/>
    </row>
    <row r="58" spans="1:61" x14ac:dyDescent="0.25">
      <c r="A58" s="441"/>
      <c r="B58" s="227">
        <f>Inscription!C27</f>
        <v>0</v>
      </c>
      <c r="C58" s="227">
        <f>Inscription!D27</f>
        <v>0</v>
      </c>
      <c r="D58" s="319"/>
      <c r="E58" s="315"/>
      <c r="F58" s="315"/>
      <c r="G58" s="315"/>
      <c r="H58" s="316"/>
      <c r="I58" s="319"/>
      <c r="J58" s="316"/>
      <c r="K58" s="374">
        <f>SUMIF('12 - 13 ans'!$B$5:$B$34,$C58,'12 - 13 ans'!$I$5:$I$34)</f>
        <v>0</v>
      </c>
      <c r="L58" s="275">
        <f>SUMIF('12 - 13 ans'!$B$39:$B$68,$C58,'12 - 13 ans'!$I$39:$I$68)</f>
        <v>0</v>
      </c>
      <c r="M58" s="275">
        <f>SUMIF('12 - 13 ans'!$B$73:$B$102,$C58,'12 - 13 ans'!$I$73:$I$102)</f>
        <v>0</v>
      </c>
      <c r="N58" s="275">
        <f>SUMIF('12 - 13 ans'!$B$107:$B$136,$C58,'12 - 13 ans'!$I$107:$I$136)</f>
        <v>0</v>
      </c>
      <c r="O58" s="371">
        <f>SUMIF('12 - 13 ans'!$B$141:$B$170,$C58,'12 - 13 ans'!$I$141:$I$170)</f>
        <v>0</v>
      </c>
      <c r="P58" s="275">
        <f>SUMIF('12 - 13 ans'!$B$175:$B$204,$C58,'12 - 13 ans'!$I$175:$I$204)</f>
        <v>0</v>
      </c>
      <c r="Q58" s="331">
        <f>SUMIF('12 - 13 ans'!$B$209:$B$238,$C58,'12 - 13 ans'!$I$209:$I$238)</f>
        <v>0</v>
      </c>
      <c r="R58" s="343">
        <f t="shared" si="2"/>
        <v>0</v>
      </c>
      <c r="S58" s="344">
        <f t="shared" si="3"/>
        <v>13</v>
      </c>
      <c r="T58" s="319"/>
      <c r="U58" s="315"/>
      <c r="V58" s="315"/>
      <c r="W58" s="315"/>
      <c r="X58" s="315"/>
      <c r="Y58" s="315"/>
      <c r="Z58" s="316"/>
      <c r="AA58" s="319"/>
      <c r="AB58" s="316"/>
      <c r="AC58" s="319"/>
      <c r="AD58" s="315"/>
      <c r="AE58" s="315"/>
      <c r="AF58" s="315"/>
      <c r="AG58" s="315"/>
      <c r="AH58" s="315"/>
      <c r="AI58" s="316"/>
      <c r="AJ58" s="319"/>
      <c r="AK58" s="316"/>
      <c r="AL58" s="319"/>
      <c r="AM58" s="315"/>
      <c r="AN58" s="315"/>
      <c r="AO58" s="315"/>
      <c r="AP58" s="315"/>
      <c r="AQ58" s="315"/>
      <c r="AR58" s="315"/>
      <c r="AS58" s="315"/>
      <c r="AT58" s="315"/>
      <c r="AU58" s="316"/>
      <c r="AV58" s="319"/>
      <c r="AW58" s="316"/>
      <c r="AX58" s="319"/>
      <c r="AY58" s="315"/>
      <c r="AZ58" s="315"/>
      <c r="BA58" s="315"/>
      <c r="BB58" s="315"/>
      <c r="BC58" s="315"/>
      <c r="BD58" s="315"/>
      <c r="BE58" s="315"/>
      <c r="BF58" s="315"/>
      <c r="BG58" s="316"/>
      <c r="BH58" s="319"/>
      <c r="BI58" s="316"/>
    </row>
    <row r="59" spans="1:61" x14ac:dyDescent="0.25">
      <c r="A59" s="441"/>
      <c r="B59" s="227">
        <f>Inscription!C28</f>
        <v>0</v>
      </c>
      <c r="C59" s="227">
        <f>Inscription!D28</f>
        <v>0</v>
      </c>
      <c r="D59" s="319"/>
      <c r="E59" s="315"/>
      <c r="F59" s="315"/>
      <c r="G59" s="315"/>
      <c r="H59" s="316"/>
      <c r="I59" s="319"/>
      <c r="J59" s="316"/>
      <c r="K59" s="374">
        <f>SUMIF('12 - 13 ans'!$B$5:$B$34,$C59,'12 - 13 ans'!$I$5:$I$34)</f>
        <v>0</v>
      </c>
      <c r="L59" s="275">
        <f>SUMIF('12 - 13 ans'!$B$39:$B$68,$C59,'12 - 13 ans'!$I$39:$I$68)</f>
        <v>0</v>
      </c>
      <c r="M59" s="275">
        <f>SUMIF('12 - 13 ans'!$B$73:$B$102,$C59,'12 - 13 ans'!$I$73:$I$102)</f>
        <v>0</v>
      </c>
      <c r="N59" s="275">
        <f>SUMIF('12 - 13 ans'!$B$107:$B$136,$C59,'12 - 13 ans'!$I$107:$I$136)</f>
        <v>0</v>
      </c>
      <c r="O59" s="371">
        <f>SUMIF('12 - 13 ans'!$B$141:$B$170,$C59,'12 - 13 ans'!$I$141:$I$170)</f>
        <v>0</v>
      </c>
      <c r="P59" s="275">
        <f>SUMIF('12 - 13 ans'!$B$175:$B$204,$C59,'12 - 13 ans'!$I$175:$I$204)</f>
        <v>0</v>
      </c>
      <c r="Q59" s="331">
        <f>SUMIF('12 - 13 ans'!$B$209:$B$238,$C59,'12 - 13 ans'!$I$209:$I$238)</f>
        <v>0</v>
      </c>
      <c r="R59" s="343">
        <f t="shared" si="2"/>
        <v>0</v>
      </c>
      <c r="S59" s="344">
        <f t="shared" si="3"/>
        <v>13</v>
      </c>
      <c r="T59" s="319"/>
      <c r="U59" s="315"/>
      <c r="V59" s="315"/>
      <c r="W59" s="315"/>
      <c r="X59" s="315"/>
      <c r="Y59" s="315"/>
      <c r="Z59" s="316"/>
      <c r="AA59" s="319"/>
      <c r="AB59" s="316"/>
      <c r="AC59" s="319"/>
      <c r="AD59" s="315"/>
      <c r="AE59" s="315"/>
      <c r="AF59" s="315"/>
      <c r="AG59" s="315"/>
      <c r="AH59" s="315"/>
      <c r="AI59" s="316"/>
      <c r="AJ59" s="319"/>
      <c r="AK59" s="316"/>
      <c r="AL59" s="319"/>
      <c r="AM59" s="315"/>
      <c r="AN59" s="315"/>
      <c r="AO59" s="315"/>
      <c r="AP59" s="315"/>
      <c r="AQ59" s="315"/>
      <c r="AR59" s="315"/>
      <c r="AS59" s="315"/>
      <c r="AT59" s="315"/>
      <c r="AU59" s="316"/>
      <c r="AV59" s="319"/>
      <c r="AW59" s="316"/>
      <c r="AX59" s="319"/>
      <c r="AY59" s="315"/>
      <c r="AZ59" s="315"/>
      <c r="BA59" s="315"/>
      <c r="BB59" s="315"/>
      <c r="BC59" s="315"/>
      <c r="BD59" s="315"/>
      <c r="BE59" s="315"/>
      <c r="BF59" s="315"/>
      <c r="BG59" s="316"/>
      <c r="BH59" s="319"/>
      <c r="BI59" s="316"/>
    </row>
    <row r="60" spans="1:61" x14ac:dyDescent="0.25">
      <c r="A60" s="441"/>
      <c r="B60" s="227">
        <f>Inscription!C29</f>
        <v>0</v>
      </c>
      <c r="C60" s="227">
        <f>Inscription!D29</f>
        <v>0</v>
      </c>
      <c r="D60" s="319"/>
      <c r="E60" s="315"/>
      <c r="F60" s="315"/>
      <c r="G60" s="315"/>
      <c r="H60" s="316"/>
      <c r="I60" s="319"/>
      <c r="J60" s="316"/>
      <c r="K60" s="374">
        <f>SUMIF('12 - 13 ans'!$B$5:$B$34,$C60,'12 - 13 ans'!$I$5:$I$34)</f>
        <v>0</v>
      </c>
      <c r="L60" s="275">
        <f>SUMIF('12 - 13 ans'!$B$39:$B$68,$C60,'12 - 13 ans'!$I$39:$I$68)</f>
        <v>0</v>
      </c>
      <c r="M60" s="275">
        <f>SUMIF('12 - 13 ans'!$B$73:$B$102,$C60,'12 - 13 ans'!$I$73:$I$102)</f>
        <v>0</v>
      </c>
      <c r="N60" s="275">
        <f>SUMIF('12 - 13 ans'!$B$107:$B$136,$C60,'12 - 13 ans'!$I$107:$I$136)</f>
        <v>0</v>
      </c>
      <c r="O60" s="371">
        <f>SUMIF('12 - 13 ans'!$B$141:$B$170,$C60,'12 - 13 ans'!$I$141:$I$170)</f>
        <v>0</v>
      </c>
      <c r="P60" s="275">
        <f>SUMIF('12 - 13 ans'!$B$175:$B$204,$C60,'12 - 13 ans'!$I$175:$I$204)</f>
        <v>0</v>
      </c>
      <c r="Q60" s="331">
        <f>SUMIF('12 - 13 ans'!$B$209:$B$238,$C60,'12 - 13 ans'!$I$209:$I$238)</f>
        <v>0</v>
      </c>
      <c r="R60" s="343">
        <f t="shared" si="2"/>
        <v>0</v>
      </c>
      <c r="S60" s="344">
        <f t="shared" si="3"/>
        <v>13</v>
      </c>
      <c r="T60" s="319"/>
      <c r="U60" s="315"/>
      <c r="V60" s="315"/>
      <c r="W60" s="315"/>
      <c r="X60" s="315"/>
      <c r="Y60" s="315"/>
      <c r="Z60" s="316"/>
      <c r="AA60" s="319"/>
      <c r="AB60" s="316"/>
      <c r="AC60" s="319"/>
      <c r="AD60" s="315"/>
      <c r="AE60" s="315"/>
      <c r="AF60" s="315"/>
      <c r="AG60" s="315"/>
      <c r="AH60" s="315"/>
      <c r="AI60" s="316"/>
      <c r="AJ60" s="319"/>
      <c r="AK60" s="316"/>
      <c r="AL60" s="319"/>
      <c r="AM60" s="315"/>
      <c r="AN60" s="315"/>
      <c r="AO60" s="315"/>
      <c r="AP60" s="315"/>
      <c r="AQ60" s="315"/>
      <c r="AR60" s="315"/>
      <c r="AS60" s="315"/>
      <c r="AT60" s="315"/>
      <c r="AU60" s="316"/>
      <c r="AV60" s="319"/>
      <c r="AW60" s="316"/>
      <c r="AX60" s="319"/>
      <c r="AY60" s="315"/>
      <c r="AZ60" s="315"/>
      <c r="BA60" s="315"/>
      <c r="BB60" s="315"/>
      <c r="BC60" s="315"/>
      <c r="BD60" s="315"/>
      <c r="BE60" s="315"/>
      <c r="BF60" s="315"/>
      <c r="BG60" s="316"/>
      <c r="BH60" s="319"/>
      <c r="BI60" s="316"/>
    </row>
    <row r="61" spans="1:61" x14ac:dyDescent="0.25">
      <c r="A61" s="441"/>
      <c r="B61" s="227">
        <f>Inscription!C30</f>
        <v>0</v>
      </c>
      <c r="C61" s="227">
        <f>Inscription!D30</f>
        <v>0</v>
      </c>
      <c r="D61" s="319"/>
      <c r="E61" s="315"/>
      <c r="F61" s="315"/>
      <c r="G61" s="315"/>
      <c r="H61" s="316"/>
      <c r="I61" s="319"/>
      <c r="J61" s="316"/>
      <c r="K61" s="374">
        <f>SUMIF('12 - 13 ans'!$B$5:$B$34,$C61,'12 - 13 ans'!$I$5:$I$34)</f>
        <v>0</v>
      </c>
      <c r="L61" s="275">
        <f>SUMIF('12 - 13 ans'!$B$39:$B$68,$C61,'12 - 13 ans'!$I$39:$I$68)</f>
        <v>0</v>
      </c>
      <c r="M61" s="275">
        <f>SUMIF('12 - 13 ans'!$B$73:$B$102,$C61,'12 - 13 ans'!$I$73:$I$102)</f>
        <v>0</v>
      </c>
      <c r="N61" s="275">
        <f>SUMIF('12 - 13 ans'!$B$107:$B$136,$C61,'12 - 13 ans'!$I$107:$I$136)</f>
        <v>0</v>
      </c>
      <c r="O61" s="371">
        <f>SUMIF('12 - 13 ans'!$B$141:$B$170,$C61,'12 - 13 ans'!$I$141:$I$170)</f>
        <v>0</v>
      </c>
      <c r="P61" s="275">
        <f>SUMIF('12 - 13 ans'!$B$175:$B$204,$C61,'12 - 13 ans'!$I$175:$I$204)</f>
        <v>0</v>
      </c>
      <c r="Q61" s="331">
        <f>SUMIF('12 - 13 ans'!$B$209:$B$238,$C61,'12 - 13 ans'!$I$209:$I$238)</f>
        <v>0</v>
      </c>
      <c r="R61" s="343">
        <f t="shared" si="2"/>
        <v>0</v>
      </c>
      <c r="S61" s="344">
        <f t="shared" si="3"/>
        <v>13</v>
      </c>
      <c r="T61" s="319"/>
      <c r="U61" s="315"/>
      <c r="V61" s="315"/>
      <c r="W61" s="315"/>
      <c r="X61" s="315"/>
      <c r="Y61" s="315"/>
      <c r="Z61" s="316"/>
      <c r="AA61" s="319"/>
      <c r="AB61" s="316"/>
      <c r="AC61" s="319"/>
      <c r="AD61" s="315"/>
      <c r="AE61" s="315"/>
      <c r="AF61" s="315"/>
      <c r="AG61" s="315"/>
      <c r="AH61" s="315"/>
      <c r="AI61" s="316"/>
      <c r="AJ61" s="319"/>
      <c r="AK61" s="316"/>
      <c r="AL61" s="319"/>
      <c r="AM61" s="315"/>
      <c r="AN61" s="315"/>
      <c r="AO61" s="315"/>
      <c r="AP61" s="315"/>
      <c r="AQ61" s="315"/>
      <c r="AR61" s="315"/>
      <c r="AS61" s="315"/>
      <c r="AT61" s="315"/>
      <c r="AU61" s="316"/>
      <c r="AV61" s="319"/>
      <c r="AW61" s="316"/>
      <c r="AX61" s="319"/>
      <c r="AY61" s="315"/>
      <c r="AZ61" s="315"/>
      <c r="BA61" s="315"/>
      <c r="BB61" s="315"/>
      <c r="BC61" s="315"/>
      <c r="BD61" s="315"/>
      <c r="BE61" s="315"/>
      <c r="BF61" s="315"/>
      <c r="BG61" s="316"/>
      <c r="BH61" s="319"/>
      <c r="BI61" s="316"/>
    </row>
    <row r="62" spans="1:61" ht="15.75" thickBot="1" x14ac:dyDescent="0.3">
      <c r="A62" s="442"/>
      <c r="B62" s="228">
        <f>Inscription!C31</f>
        <v>0</v>
      </c>
      <c r="C62" s="228">
        <f>Inscription!D31</f>
        <v>0</v>
      </c>
      <c r="D62" s="323"/>
      <c r="E62" s="317"/>
      <c r="F62" s="317"/>
      <c r="G62" s="317"/>
      <c r="H62" s="318"/>
      <c r="I62" s="323"/>
      <c r="J62" s="318"/>
      <c r="K62" s="375">
        <f>SUMIF('12 - 13 ans'!$B$5:$B$34,$C62,'12 - 13 ans'!$I$5:$I$34)</f>
        <v>0</v>
      </c>
      <c r="L62" s="234">
        <f>SUMIF('12 - 13 ans'!$B$39:$B$68,$C62,'12 - 13 ans'!$I$39:$I$68)</f>
        <v>0</v>
      </c>
      <c r="M62" s="234">
        <f>SUMIF('12 - 13 ans'!$B$73:$B$102,$C62,'12 - 13 ans'!$I$73:$I$102)</f>
        <v>0</v>
      </c>
      <c r="N62" s="234">
        <f>SUMIF('12 - 13 ans'!$B$107:$B$136,$C62,'12 - 13 ans'!$I$107:$I$136)</f>
        <v>0</v>
      </c>
      <c r="O62" s="372">
        <f>SUMIF('12 - 13 ans'!$B$141:$B$170,$C62,'12 - 13 ans'!$I$141:$I$170)</f>
        <v>0</v>
      </c>
      <c r="P62" s="234">
        <f>SUMIF('12 - 13 ans'!$B$175:$B$204,$C62,'12 - 13 ans'!$I$175:$I$204)</f>
        <v>0</v>
      </c>
      <c r="Q62" s="332">
        <f>SUMIF('12 - 13 ans'!$B$209:$B$238,$C62,'12 - 13 ans'!$I$209:$I$238)</f>
        <v>0</v>
      </c>
      <c r="R62" s="345">
        <f t="shared" si="2"/>
        <v>0</v>
      </c>
      <c r="S62" s="346">
        <f t="shared" si="3"/>
        <v>13</v>
      </c>
      <c r="T62" s="323"/>
      <c r="U62" s="317"/>
      <c r="V62" s="317"/>
      <c r="W62" s="317"/>
      <c r="X62" s="317"/>
      <c r="Y62" s="317"/>
      <c r="Z62" s="318"/>
      <c r="AA62" s="323"/>
      <c r="AB62" s="318"/>
      <c r="AC62" s="323"/>
      <c r="AD62" s="317"/>
      <c r="AE62" s="317"/>
      <c r="AF62" s="317"/>
      <c r="AG62" s="317"/>
      <c r="AH62" s="317"/>
      <c r="AI62" s="318"/>
      <c r="AJ62" s="323"/>
      <c r="AK62" s="318"/>
      <c r="AL62" s="323"/>
      <c r="AM62" s="317"/>
      <c r="AN62" s="317"/>
      <c r="AO62" s="317"/>
      <c r="AP62" s="317"/>
      <c r="AQ62" s="317"/>
      <c r="AR62" s="317"/>
      <c r="AS62" s="317"/>
      <c r="AT62" s="317"/>
      <c r="AU62" s="318"/>
      <c r="AV62" s="323"/>
      <c r="AW62" s="318"/>
      <c r="AX62" s="323"/>
      <c r="AY62" s="317"/>
      <c r="AZ62" s="317"/>
      <c r="BA62" s="317"/>
      <c r="BB62" s="317"/>
      <c r="BC62" s="317"/>
      <c r="BD62" s="317"/>
      <c r="BE62" s="317"/>
      <c r="BF62" s="317"/>
      <c r="BG62" s="318"/>
      <c r="BH62" s="323"/>
      <c r="BI62" s="318"/>
    </row>
    <row r="63" spans="1:61" x14ac:dyDescent="0.25">
      <c r="A63" s="440" t="s">
        <v>164</v>
      </c>
      <c r="B63" s="312" t="str">
        <f>Inscription!E2</f>
        <v>SSSL</v>
      </c>
      <c r="C63" s="312" t="str">
        <f>Inscription!F2</f>
        <v>Paula Loaiza</v>
      </c>
      <c r="D63" s="322"/>
      <c r="E63" s="313"/>
      <c r="F63" s="313"/>
      <c r="G63" s="313"/>
      <c r="H63" s="314"/>
      <c r="I63" s="322"/>
      <c r="J63" s="314"/>
      <c r="K63" s="322"/>
      <c r="L63" s="313"/>
      <c r="M63" s="313"/>
      <c r="N63" s="313"/>
      <c r="O63" s="313"/>
      <c r="P63" s="313"/>
      <c r="Q63" s="314"/>
      <c r="R63" s="322"/>
      <c r="S63" s="314"/>
      <c r="T63" s="373">
        <f>SUMIF('14 - 15 ans F'!$B$5:$B$34,$C63,'14 - 15 ans F'!$I$5:$I$34)</f>
        <v>0</v>
      </c>
      <c r="U63" s="15">
        <f>SUMIF('14 - 15 ans F'!$B$39:$B$68,$C63,'14 - 15 ans F'!$I$39:$I$68)</f>
        <v>10</v>
      </c>
      <c r="V63" s="15">
        <f>SUMIF('14 - 15 ans F'!$B$73:$B$102,$C63,'14 - 15 ans F'!$I$73:$I$102)</f>
        <v>12</v>
      </c>
      <c r="W63" s="15">
        <f>SUMIF('14 - 15 ans F'!$B$107:$B$136,$C63,'14 - 15 ans F'!$I$107:$I$136)</f>
        <v>8</v>
      </c>
      <c r="X63" s="370">
        <f>SUMIF('14 - 15 ans F'!$B$141:$B$170,$C63,'14 - 15 ans F'!$I$141:$I$170)</f>
        <v>12</v>
      </c>
      <c r="Y63" s="15">
        <f>SUMIF('14 - 15 ans F'!$B$175:$B$204,$C63,'14 - 15 ans F'!$I$175:$I$204)</f>
        <v>11</v>
      </c>
      <c r="Z63" s="330">
        <f>SUMIF('14 - 15 ans F'!$B$209:$B$238,$C63,'14 - 15 ans F'!$I$209:$I$238)</f>
        <v>0</v>
      </c>
      <c r="AA63" s="341">
        <f>SUM(U63+V63+W63+Y63+X63)</f>
        <v>53</v>
      </c>
      <c r="AB63" s="342">
        <f>RANK(AA63,$AA$63:$AA$92)</f>
        <v>8</v>
      </c>
      <c r="AC63" s="322"/>
      <c r="AD63" s="313"/>
      <c r="AE63" s="313"/>
      <c r="AF63" s="313"/>
      <c r="AG63" s="313"/>
      <c r="AH63" s="313"/>
      <c r="AI63" s="314"/>
      <c r="AJ63" s="322"/>
      <c r="AK63" s="314"/>
      <c r="AL63" s="322"/>
      <c r="AM63" s="313"/>
      <c r="AN63" s="313"/>
      <c r="AO63" s="313"/>
      <c r="AP63" s="313"/>
      <c r="AQ63" s="313"/>
      <c r="AR63" s="313"/>
      <c r="AS63" s="313"/>
      <c r="AT63" s="313"/>
      <c r="AU63" s="314"/>
      <c r="AV63" s="322"/>
      <c r="AW63" s="314"/>
      <c r="AX63" s="322"/>
      <c r="AY63" s="313"/>
      <c r="AZ63" s="313"/>
      <c r="BA63" s="313"/>
      <c r="BB63" s="313"/>
      <c r="BC63" s="313"/>
      <c r="BD63" s="313"/>
      <c r="BE63" s="313"/>
      <c r="BF63" s="313"/>
      <c r="BG63" s="314"/>
      <c r="BH63" s="322"/>
      <c r="BI63" s="314"/>
    </row>
    <row r="64" spans="1:61" x14ac:dyDescent="0.25">
      <c r="A64" s="441"/>
      <c r="B64" s="227" t="str">
        <f>Inscription!E3</f>
        <v>CAEM</v>
      </c>
      <c r="C64" s="227" t="str">
        <f>Inscription!F3</f>
        <v>Audrey Desroches</v>
      </c>
      <c r="D64" s="319"/>
      <c r="E64" s="315"/>
      <c r="F64" s="315"/>
      <c r="G64" s="315"/>
      <c r="H64" s="316"/>
      <c r="I64" s="319"/>
      <c r="J64" s="316"/>
      <c r="K64" s="319"/>
      <c r="L64" s="315"/>
      <c r="M64" s="315"/>
      <c r="N64" s="315"/>
      <c r="O64" s="315"/>
      <c r="P64" s="315"/>
      <c r="Q64" s="316"/>
      <c r="R64" s="319"/>
      <c r="S64" s="316"/>
      <c r="T64" s="374">
        <f>SUMIF('14 - 15 ans F'!$B$5:$B$34,$C64,'14 - 15 ans F'!$I$5:$I$34)</f>
        <v>0</v>
      </c>
      <c r="U64" s="275">
        <f>SUMIF('14 - 15 ans F'!$B$39:$B$68,$C64,'14 - 15 ans F'!$I$39:$I$68)</f>
        <v>12</v>
      </c>
      <c r="V64" s="275">
        <f>SUMIF('14 - 15 ans F'!$B$73:$B$102,$C64,'14 - 15 ans F'!$I$73:$I$102)</f>
        <v>8</v>
      </c>
      <c r="W64" s="275">
        <f>SUMIF('14 - 15 ans F'!$B$107:$B$136,$C64,'14 - 15 ans F'!$I$107:$I$136)</f>
        <v>12</v>
      </c>
      <c r="X64" s="371">
        <f>SUMIF('14 - 15 ans F'!$B$141:$B$170,$C64,'14 - 15 ans F'!$I$141:$I$170)</f>
        <v>13</v>
      </c>
      <c r="Y64" s="275">
        <f>SUMIF('14 - 15 ans F'!$B$175:$B$204,$C64,'14 - 15 ans F'!$I$175:$I$204)</f>
        <v>13</v>
      </c>
      <c r="Z64" s="331">
        <f>SUMIF('14 - 15 ans F'!$B$209:$B$238,$C64,'14 - 15 ans F'!$I$209:$I$238)</f>
        <v>0</v>
      </c>
      <c r="AA64" s="343">
        <f t="shared" ref="AA64:AA92" si="4">SUM(U64+V64+W64+Y64+X64)</f>
        <v>58</v>
      </c>
      <c r="AB64" s="344">
        <f t="shared" ref="AB64:AB92" si="5">RANK(AA64,$AA$63:$AA$92)</f>
        <v>7</v>
      </c>
      <c r="AC64" s="319"/>
      <c r="AD64" s="315"/>
      <c r="AE64" s="315"/>
      <c r="AF64" s="315"/>
      <c r="AG64" s="315"/>
      <c r="AH64" s="315"/>
      <c r="AI64" s="316"/>
      <c r="AJ64" s="319"/>
      <c r="AK64" s="316"/>
      <c r="AL64" s="319"/>
      <c r="AM64" s="315"/>
      <c r="AN64" s="315"/>
      <c r="AO64" s="315"/>
      <c r="AP64" s="315"/>
      <c r="AQ64" s="315"/>
      <c r="AR64" s="315"/>
      <c r="AS64" s="315"/>
      <c r="AT64" s="315"/>
      <c r="AU64" s="316"/>
      <c r="AV64" s="319"/>
      <c r="AW64" s="316"/>
      <c r="AX64" s="319"/>
      <c r="AY64" s="315"/>
      <c r="AZ64" s="315"/>
      <c r="BA64" s="315"/>
      <c r="BB64" s="315"/>
      <c r="BC64" s="315"/>
      <c r="BD64" s="315"/>
      <c r="BE64" s="315"/>
      <c r="BF64" s="315"/>
      <c r="BG64" s="316"/>
      <c r="BH64" s="319"/>
      <c r="BI64" s="316"/>
    </row>
    <row r="65" spans="1:61" x14ac:dyDescent="0.25">
      <c r="A65" s="441"/>
      <c r="B65" s="227" t="str">
        <f>Inscription!E4</f>
        <v>Dam'eauclès</v>
      </c>
      <c r="C65" s="227" t="str">
        <f>Inscription!F4</f>
        <v>Manuelle Charbonneau</v>
      </c>
      <c r="D65" s="319"/>
      <c r="E65" s="315"/>
      <c r="F65" s="315"/>
      <c r="G65" s="315"/>
      <c r="H65" s="316"/>
      <c r="I65" s="319"/>
      <c r="J65" s="316"/>
      <c r="K65" s="319"/>
      <c r="L65" s="315"/>
      <c r="M65" s="315"/>
      <c r="N65" s="315"/>
      <c r="O65" s="315"/>
      <c r="P65" s="315"/>
      <c r="Q65" s="316"/>
      <c r="R65" s="319"/>
      <c r="S65" s="316"/>
      <c r="T65" s="374">
        <f>SUMIF('14 - 15 ans F'!$B$5:$B$34,$C65,'14 - 15 ans F'!$I$5:$I$34)</f>
        <v>0</v>
      </c>
      <c r="U65" s="275">
        <f>SUMIF('14 - 15 ans F'!$B$39:$B$68,$C65,'14 - 15 ans F'!$I$39:$I$68)</f>
        <v>20</v>
      </c>
      <c r="V65" s="275">
        <f>SUMIF('14 - 15 ans F'!$B$73:$B$102,$C65,'14 - 15 ans F'!$I$73:$I$102)</f>
        <v>20</v>
      </c>
      <c r="W65" s="275">
        <f>SUMIF('14 - 15 ans F'!$B$107:$B$136,$C65,'14 - 15 ans F'!$I$107:$I$136)</f>
        <v>20</v>
      </c>
      <c r="X65" s="371">
        <f>SUMIF('14 - 15 ans F'!$B$141:$B$170,$C65,'14 - 15 ans F'!$I$141:$I$170)</f>
        <v>20</v>
      </c>
      <c r="Y65" s="275">
        <f>SUMIF('14 - 15 ans F'!$B$175:$B$204,$C65,'14 - 15 ans F'!$I$175:$I$204)</f>
        <v>20</v>
      </c>
      <c r="Z65" s="331">
        <f>SUMIF('14 - 15 ans F'!$B$209:$B$238,$C65,'14 - 15 ans F'!$I$209:$I$238)</f>
        <v>0</v>
      </c>
      <c r="AA65" s="343">
        <f t="shared" si="4"/>
        <v>100</v>
      </c>
      <c r="AB65" s="344">
        <f t="shared" si="5"/>
        <v>1</v>
      </c>
      <c r="AC65" s="319"/>
      <c r="AD65" s="315"/>
      <c r="AE65" s="315"/>
      <c r="AF65" s="315"/>
      <c r="AG65" s="315"/>
      <c r="AH65" s="315"/>
      <c r="AI65" s="316"/>
      <c r="AJ65" s="319"/>
      <c r="AK65" s="316"/>
      <c r="AL65" s="319"/>
      <c r="AM65" s="315"/>
      <c r="AN65" s="315"/>
      <c r="AO65" s="315"/>
      <c r="AP65" s="315"/>
      <c r="AQ65" s="315"/>
      <c r="AR65" s="315"/>
      <c r="AS65" s="315"/>
      <c r="AT65" s="315"/>
      <c r="AU65" s="316"/>
      <c r="AV65" s="319"/>
      <c r="AW65" s="316"/>
      <c r="AX65" s="319"/>
      <c r="AY65" s="315"/>
      <c r="AZ65" s="315"/>
      <c r="BA65" s="315"/>
      <c r="BB65" s="315"/>
      <c r="BC65" s="315"/>
      <c r="BD65" s="315"/>
      <c r="BE65" s="315"/>
      <c r="BF65" s="315"/>
      <c r="BG65" s="316"/>
      <c r="BH65" s="319"/>
      <c r="BI65" s="316"/>
    </row>
    <row r="66" spans="1:61" x14ac:dyDescent="0.25">
      <c r="A66" s="441"/>
      <c r="B66" s="227" t="str">
        <f>Inscription!E5</f>
        <v>Dam'eauclès</v>
      </c>
      <c r="C66" s="227" t="str">
        <f>Inscription!F5</f>
        <v>Myriam Jacques</v>
      </c>
      <c r="D66" s="319"/>
      <c r="E66" s="315"/>
      <c r="F66" s="315"/>
      <c r="G66" s="315"/>
      <c r="H66" s="316"/>
      <c r="I66" s="319"/>
      <c r="J66" s="316"/>
      <c r="K66" s="319"/>
      <c r="L66" s="315"/>
      <c r="M66" s="315"/>
      <c r="N66" s="315"/>
      <c r="O66" s="315"/>
      <c r="P66" s="315"/>
      <c r="Q66" s="316"/>
      <c r="R66" s="319"/>
      <c r="S66" s="316"/>
      <c r="T66" s="374">
        <f>SUMIF('14 - 15 ans F'!$B$5:$B$34,$C66,'14 - 15 ans F'!$I$5:$I$34)</f>
        <v>0</v>
      </c>
      <c r="U66" s="275">
        <f>SUMIF('14 - 15 ans F'!$B$39:$B$68,$C66,'14 - 15 ans F'!$I$39:$I$68)</f>
        <v>8</v>
      </c>
      <c r="V66" s="275">
        <f>SUMIF('14 - 15 ans F'!$B$73:$B$102,$C66,'14 - 15 ans F'!$I$73:$I$102)</f>
        <v>14</v>
      </c>
      <c r="W66" s="275">
        <f>SUMIF('14 - 15 ans F'!$B$107:$B$136,$C66,'14 - 15 ans F'!$I$107:$I$136)</f>
        <v>10</v>
      </c>
      <c r="X66" s="371">
        <f>SUMIF('14 - 15 ans F'!$B$141:$B$170,$C66,'14 - 15 ans F'!$I$141:$I$170)</f>
        <v>14</v>
      </c>
      <c r="Y66" s="275">
        <f>SUMIF('14 - 15 ans F'!$B$175:$B$204,$C66,'14 - 15 ans F'!$I$175:$I$204)</f>
        <v>16</v>
      </c>
      <c r="Z66" s="331">
        <f>SUMIF('14 - 15 ans F'!$B$209:$B$238,$C66,'14 - 15 ans F'!$I$209:$I$238)</f>
        <v>0</v>
      </c>
      <c r="AA66" s="343">
        <f t="shared" si="4"/>
        <v>62</v>
      </c>
      <c r="AB66" s="344">
        <f t="shared" si="5"/>
        <v>5</v>
      </c>
      <c r="AC66" s="319"/>
      <c r="AD66" s="315"/>
      <c r="AE66" s="315"/>
      <c r="AF66" s="315"/>
      <c r="AG66" s="315"/>
      <c r="AH66" s="315"/>
      <c r="AI66" s="316"/>
      <c r="AJ66" s="319"/>
      <c r="AK66" s="316"/>
      <c r="AL66" s="319"/>
      <c r="AM66" s="315"/>
      <c r="AN66" s="315"/>
      <c r="AO66" s="315"/>
      <c r="AP66" s="315"/>
      <c r="AQ66" s="315"/>
      <c r="AR66" s="315"/>
      <c r="AS66" s="315"/>
      <c r="AT66" s="315"/>
      <c r="AU66" s="316"/>
      <c r="AV66" s="319"/>
      <c r="AW66" s="316"/>
      <c r="AX66" s="319"/>
      <c r="AY66" s="315"/>
      <c r="AZ66" s="315"/>
      <c r="BA66" s="315"/>
      <c r="BB66" s="315"/>
      <c r="BC66" s="315"/>
      <c r="BD66" s="315"/>
      <c r="BE66" s="315"/>
      <c r="BF66" s="315"/>
      <c r="BG66" s="316"/>
      <c r="BH66" s="319"/>
      <c r="BI66" s="316"/>
    </row>
    <row r="67" spans="1:61" x14ac:dyDescent="0.25">
      <c r="A67" s="441"/>
      <c r="B67" s="227" t="str">
        <f>Inscription!E6</f>
        <v>Dam'eauclès</v>
      </c>
      <c r="C67" s="227" t="str">
        <f>Inscription!F6</f>
        <v>Emma Lajeunesse</v>
      </c>
      <c r="D67" s="319"/>
      <c r="E67" s="315"/>
      <c r="F67" s="315"/>
      <c r="G67" s="315"/>
      <c r="H67" s="316"/>
      <c r="I67" s="319"/>
      <c r="J67" s="316"/>
      <c r="K67" s="319"/>
      <c r="L67" s="315"/>
      <c r="M67" s="315"/>
      <c r="N67" s="315"/>
      <c r="O67" s="315"/>
      <c r="P67" s="315"/>
      <c r="Q67" s="316"/>
      <c r="R67" s="319"/>
      <c r="S67" s="316"/>
      <c r="T67" s="374">
        <f>SUMIF('14 - 15 ans F'!$B$5:$B$34,$C67,'14 - 15 ans F'!$I$5:$I$34)</f>
        <v>0</v>
      </c>
      <c r="U67" s="275">
        <f>SUMIF('14 - 15 ans F'!$B$39:$B$68,$C67,'14 - 15 ans F'!$I$39:$I$68)</f>
        <v>18</v>
      </c>
      <c r="V67" s="275">
        <f>SUMIF('14 - 15 ans F'!$B$73:$B$102,$C67,'14 - 15 ans F'!$I$73:$I$102)</f>
        <v>16</v>
      </c>
      <c r="W67" s="275">
        <f>SUMIF('14 - 15 ans F'!$B$107:$B$136,$C67,'14 - 15 ans F'!$I$107:$I$136)</f>
        <v>16</v>
      </c>
      <c r="X67" s="371">
        <f>SUMIF('14 - 15 ans F'!$B$141:$B$170,$C67,'14 - 15 ans F'!$I$141:$I$170)</f>
        <v>18</v>
      </c>
      <c r="Y67" s="275">
        <f>SUMIF('14 - 15 ans F'!$B$175:$B$204,$C67,'14 - 15 ans F'!$I$175:$I$204)</f>
        <v>0</v>
      </c>
      <c r="Z67" s="331">
        <f>SUMIF('14 - 15 ans F'!$B$209:$B$238,$C67,'14 - 15 ans F'!$I$209:$I$238)</f>
        <v>0</v>
      </c>
      <c r="AA67" s="343">
        <f t="shared" si="4"/>
        <v>68</v>
      </c>
      <c r="AB67" s="344">
        <f t="shared" si="5"/>
        <v>3</v>
      </c>
      <c r="AC67" s="319"/>
      <c r="AD67" s="315"/>
      <c r="AE67" s="315"/>
      <c r="AF67" s="315"/>
      <c r="AG67" s="315"/>
      <c r="AH67" s="315"/>
      <c r="AI67" s="316"/>
      <c r="AJ67" s="319"/>
      <c r="AK67" s="316"/>
      <c r="AL67" s="319"/>
      <c r="AM67" s="315"/>
      <c r="AN67" s="315"/>
      <c r="AO67" s="315"/>
      <c r="AP67" s="315"/>
      <c r="AQ67" s="315"/>
      <c r="AR67" s="315"/>
      <c r="AS67" s="315"/>
      <c r="AT67" s="315"/>
      <c r="AU67" s="316"/>
      <c r="AV67" s="319"/>
      <c r="AW67" s="316"/>
      <c r="AX67" s="319"/>
      <c r="AY67" s="315"/>
      <c r="AZ67" s="315"/>
      <c r="BA67" s="315"/>
      <c r="BB67" s="315"/>
      <c r="BC67" s="315"/>
      <c r="BD67" s="315"/>
      <c r="BE67" s="315"/>
      <c r="BF67" s="315"/>
      <c r="BG67" s="316"/>
      <c r="BH67" s="319"/>
      <c r="BI67" s="316"/>
    </row>
    <row r="68" spans="1:61" x14ac:dyDescent="0.25">
      <c r="A68" s="441"/>
      <c r="B68" s="227" t="str">
        <f>Inscription!E7</f>
        <v>CSRAD</v>
      </c>
      <c r="C68" s="227" t="str">
        <f>Inscription!F7</f>
        <v>Sarah-Claude Lampron</v>
      </c>
      <c r="D68" s="319"/>
      <c r="E68" s="315"/>
      <c r="F68" s="315"/>
      <c r="G68" s="315"/>
      <c r="H68" s="316"/>
      <c r="I68" s="319"/>
      <c r="J68" s="316"/>
      <c r="K68" s="319"/>
      <c r="L68" s="315"/>
      <c r="M68" s="315"/>
      <c r="N68" s="315"/>
      <c r="O68" s="315"/>
      <c r="P68" s="315"/>
      <c r="Q68" s="316"/>
      <c r="R68" s="319"/>
      <c r="S68" s="316"/>
      <c r="T68" s="374">
        <f>SUMIF('14 - 15 ans F'!$B$5:$B$34,$C68,'14 - 15 ans F'!$I$5:$I$34)</f>
        <v>0</v>
      </c>
      <c r="U68" s="275">
        <f>SUMIF('14 - 15 ans F'!$B$39:$B$68,$C68,'14 - 15 ans F'!$I$39:$I$68)</f>
        <v>11</v>
      </c>
      <c r="V68" s="275">
        <f>SUMIF('14 - 15 ans F'!$B$73:$B$102,$C68,'14 - 15 ans F'!$I$73:$I$102)</f>
        <v>13</v>
      </c>
      <c r="W68" s="275">
        <f>SUMIF('14 - 15 ans F'!$B$107:$B$136,$C68,'14 - 15 ans F'!$I$107:$I$136)</f>
        <v>13</v>
      </c>
      <c r="X68" s="371">
        <f>SUMIF('14 - 15 ans F'!$B$141:$B$170,$C68,'14 - 15 ans F'!$I$141:$I$170)</f>
        <v>11</v>
      </c>
      <c r="Y68" s="275">
        <f>SUMIF('14 - 15 ans F'!$B$175:$B$204,$C68,'14 - 15 ans F'!$I$175:$I$204)</f>
        <v>12</v>
      </c>
      <c r="Z68" s="331">
        <f>SUMIF('14 - 15 ans F'!$B$209:$B$238,$C68,'14 - 15 ans F'!$I$209:$I$238)</f>
        <v>0</v>
      </c>
      <c r="AA68" s="343">
        <f t="shared" si="4"/>
        <v>60</v>
      </c>
      <c r="AB68" s="344">
        <f t="shared" si="5"/>
        <v>6</v>
      </c>
      <c r="AC68" s="319"/>
      <c r="AD68" s="315"/>
      <c r="AE68" s="315"/>
      <c r="AF68" s="315"/>
      <c r="AG68" s="315"/>
      <c r="AH68" s="315"/>
      <c r="AI68" s="316"/>
      <c r="AJ68" s="319"/>
      <c r="AK68" s="316"/>
      <c r="AL68" s="319"/>
      <c r="AM68" s="315"/>
      <c r="AN68" s="315"/>
      <c r="AO68" s="315"/>
      <c r="AP68" s="315"/>
      <c r="AQ68" s="315"/>
      <c r="AR68" s="315"/>
      <c r="AS68" s="315"/>
      <c r="AT68" s="315"/>
      <c r="AU68" s="316"/>
      <c r="AV68" s="319"/>
      <c r="AW68" s="316"/>
      <c r="AX68" s="319"/>
      <c r="AY68" s="315"/>
      <c r="AZ68" s="315"/>
      <c r="BA68" s="315"/>
      <c r="BB68" s="315"/>
      <c r="BC68" s="315"/>
      <c r="BD68" s="315"/>
      <c r="BE68" s="315"/>
      <c r="BF68" s="315"/>
      <c r="BG68" s="316"/>
      <c r="BH68" s="319"/>
      <c r="BI68" s="316"/>
    </row>
    <row r="69" spans="1:61" x14ac:dyDescent="0.25">
      <c r="A69" s="441"/>
      <c r="B69" s="227" t="str">
        <f>Inscription!E8</f>
        <v>O'méga</v>
      </c>
      <c r="C69" s="227" t="str">
        <f>Inscription!F8</f>
        <v>AnnabelleDuquet</v>
      </c>
      <c r="D69" s="319"/>
      <c r="E69" s="315"/>
      <c r="F69" s="315"/>
      <c r="G69" s="315"/>
      <c r="H69" s="316"/>
      <c r="I69" s="319"/>
      <c r="J69" s="316"/>
      <c r="K69" s="319"/>
      <c r="L69" s="315"/>
      <c r="M69" s="315"/>
      <c r="N69" s="315"/>
      <c r="O69" s="315"/>
      <c r="P69" s="315"/>
      <c r="Q69" s="316"/>
      <c r="R69" s="319"/>
      <c r="S69" s="316"/>
      <c r="T69" s="374">
        <f>SUMIF('14 - 15 ans F'!$B$5:$B$34,$C69,'14 - 15 ans F'!$I$5:$I$34)</f>
        <v>0</v>
      </c>
      <c r="U69" s="275">
        <f>SUMIF('14 - 15 ans F'!$B$39:$B$68,$C69,'14 - 15 ans F'!$I$39:$I$68)</f>
        <v>14</v>
      </c>
      <c r="V69" s="275">
        <f>SUMIF('14 - 15 ans F'!$B$73:$B$102,$C69,'14 - 15 ans F'!$I$73:$I$102)</f>
        <v>10</v>
      </c>
      <c r="W69" s="275">
        <f>SUMIF('14 - 15 ans F'!$B$107:$B$136,$C69,'14 - 15 ans F'!$I$107:$I$136)</f>
        <v>18</v>
      </c>
      <c r="X69" s="371">
        <f>SUMIF('14 - 15 ans F'!$B$141:$B$170,$C69,'14 - 15 ans F'!$I$141:$I$170)</f>
        <v>8</v>
      </c>
      <c r="Y69" s="275">
        <f>SUMIF('14 - 15 ans F'!$B$175:$B$204,$C69,'14 - 15 ans F'!$I$175:$I$204)</f>
        <v>14</v>
      </c>
      <c r="Z69" s="331">
        <f>SUMIF('14 - 15 ans F'!$B$209:$B$238,$C69,'14 - 15 ans F'!$I$209:$I$238)</f>
        <v>0</v>
      </c>
      <c r="AA69" s="343">
        <f t="shared" si="4"/>
        <v>64</v>
      </c>
      <c r="AB69" s="344">
        <f t="shared" si="5"/>
        <v>4</v>
      </c>
      <c r="AC69" s="319"/>
      <c r="AD69" s="315"/>
      <c r="AE69" s="315"/>
      <c r="AF69" s="315"/>
      <c r="AG69" s="315"/>
      <c r="AH69" s="315"/>
      <c r="AI69" s="316"/>
      <c r="AJ69" s="319"/>
      <c r="AK69" s="316"/>
      <c r="AL69" s="319"/>
      <c r="AM69" s="315"/>
      <c r="AN69" s="315"/>
      <c r="AO69" s="315"/>
      <c r="AP69" s="315"/>
      <c r="AQ69" s="315"/>
      <c r="AR69" s="315"/>
      <c r="AS69" s="315"/>
      <c r="AT69" s="315"/>
      <c r="AU69" s="316"/>
      <c r="AV69" s="319"/>
      <c r="AW69" s="316"/>
      <c r="AX69" s="319"/>
      <c r="AY69" s="315"/>
      <c r="AZ69" s="315"/>
      <c r="BA69" s="315"/>
      <c r="BB69" s="315"/>
      <c r="BC69" s="315"/>
      <c r="BD69" s="315"/>
      <c r="BE69" s="315"/>
      <c r="BF69" s="315"/>
      <c r="BG69" s="316"/>
      <c r="BH69" s="319"/>
      <c r="BI69" s="316"/>
    </row>
    <row r="70" spans="1:61" x14ac:dyDescent="0.25">
      <c r="A70" s="441"/>
      <c r="B70" s="227" t="str">
        <f>Inscription!E9</f>
        <v>O'méga</v>
      </c>
      <c r="C70" s="227" t="str">
        <f>Inscription!F9</f>
        <v>Odette Côté</v>
      </c>
      <c r="D70" s="319"/>
      <c r="E70" s="315"/>
      <c r="F70" s="315"/>
      <c r="G70" s="315"/>
      <c r="H70" s="316"/>
      <c r="I70" s="319"/>
      <c r="J70" s="316"/>
      <c r="K70" s="319"/>
      <c r="L70" s="315"/>
      <c r="M70" s="315"/>
      <c r="N70" s="315"/>
      <c r="O70" s="315"/>
      <c r="P70" s="315"/>
      <c r="Q70" s="316"/>
      <c r="R70" s="319"/>
      <c r="S70" s="316"/>
      <c r="T70" s="374">
        <f>SUMIF('14 - 15 ans F'!$B$5:$B$34,$C70,'14 - 15 ans F'!$I$5:$I$34)</f>
        <v>0</v>
      </c>
      <c r="U70" s="275">
        <f>SUMIF('14 - 15 ans F'!$B$39:$B$68,$C70,'14 - 15 ans F'!$I$39:$I$68)</f>
        <v>7</v>
      </c>
      <c r="V70" s="275">
        <f>SUMIF('14 - 15 ans F'!$B$73:$B$102,$C70,'14 - 15 ans F'!$I$73:$I$102)</f>
        <v>0</v>
      </c>
      <c r="W70" s="275">
        <f>SUMIF('14 - 15 ans F'!$B$107:$B$136,$C70,'14 - 15 ans F'!$I$107:$I$136)</f>
        <v>0</v>
      </c>
      <c r="X70" s="371">
        <f>SUMIF('14 - 15 ans F'!$B$141:$B$170,$C70,'14 - 15 ans F'!$I$141:$I$170)</f>
        <v>10</v>
      </c>
      <c r="Y70" s="275">
        <f>SUMIF('14 - 15 ans F'!$B$175:$B$204,$C70,'14 - 15 ans F'!$I$175:$I$204)</f>
        <v>0</v>
      </c>
      <c r="Z70" s="331">
        <f>SUMIF('14 - 15 ans F'!$B$209:$B$238,$C70,'14 - 15 ans F'!$I$209:$I$238)</f>
        <v>0</v>
      </c>
      <c r="AA70" s="343">
        <f t="shared" si="4"/>
        <v>17</v>
      </c>
      <c r="AB70" s="344">
        <f t="shared" si="5"/>
        <v>10</v>
      </c>
      <c r="AC70" s="319"/>
      <c r="AD70" s="315"/>
      <c r="AE70" s="315"/>
      <c r="AF70" s="315"/>
      <c r="AG70" s="315"/>
      <c r="AH70" s="315"/>
      <c r="AI70" s="316"/>
      <c r="AJ70" s="319"/>
      <c r="AK70" s="316"/>
      <c r="AL70" s="319"/>
      <c r="AM70" s="315"/>
      <c r="AN70" s="315"/>
      <c r="AO70" s="315"/>
      <c r="AP70" s="315"/>
      <c r="AQ70" s="315"/>
      <c r="AR70" s="315"/>
      <c r="AS70" s="315"/>
      <c r="AT70" s="315"/>
      <c r="AU70" s="316"/>
      <c r="AV70" s="319"/>
      <c r="AW70" s="316"/>
      <c r="AX70" s="319"/>
      <c r="AY70" s="315"/>
      <c r="AZ70" s="315"/>
      <c r="BA70" s="315"/>
      <c r="BB70" s="315"/>
      <c r="BC70" s="315"/>
      <c r="BD70" s="315"/>
      <c r="BE70" s="315"/>
      <c r="BF70" s="315"/>
      <c r="BG70" s="316"/>
      <c r="BH70" s="319"/>
      <c r="BI70" s="316"/>
    </row>
    <row r="71" spans="1:61" x14ac:dyDescent="0.25">
      <c r="A71" s="441"/>
      <c r="B71" s="227" t="str">
        <f>Inscription!E10</f>
        <v>30deux</v>
      </c>
      <c r="C71" s="227" t="str">
        <f>Inscription!F11</f>
        <v>Rosanne Trépanier</v>
      </c>
      <c r="D71" s="319"/>
      <c r="E71" s="315"/>
      <c r="F71" s="315"/>
      <c r="G71" s="315"/>
      <c r="H71" s="316"/>
      <c r="I71" s="319"/>
      <c r="J71" s="316"/>
      <c r="K71" s="319"/>
      <c r="L71" s="315"/>
      <c r="M71" s="315"/>
      <c r="N71" s="315"/>
      <c r="O71" s="315"/>
      <c r="P71" s="315"/>
      <c r="Q71" s="316"/>
      <c r="R71" s="319"/>
      <c r="S71" s="316"/>
      <c r="T71" s="374">
        <f>SUMIF('14 - 15 ans F'!$B$5:$B$34,$C71,'14 - 15 ans F'!$I$5:$I$34)</f>
        <v>0</v>
      </c>
      <c r="U71" s="275">
        <f>SUMIF('14 - 15 ans F'!$B$39:$B$68,$C71,'14 - 15 ans F'!$I$39:$I$68)</f>
        <v>16</v>
      </c>
      <c r="V71" s="275">
        <f>SUMIF('14 - 15 ans F'!$B$73:$B$102,$C71,'14 - 15 ans F'!$I$73:$I$102)</f>
        <v>18</v>
      </c>
      <c r="W71" s="275">
        <f>SUMIF('14 - 15 ans F'!$B$107:$B$136,$C71,'14 - 15 ans F'!$I$107:$I$136)</f>
        <v>14</v>
      </c>
      <c r="X71" s="371">
        <f>SUMIF('14 - 15 ans F'!$B$141:$B$170,$C71,'14 - 15 ans F'!$I$141:$I$170)</f>
        <v>16</v>
      </c>
      <c r="Y71" s="275">
        <f>SUMIF('14 - 15 ans F'!$B$175:$B$204,$C71,'14 - 15 ans F'!$I$175:$I$204)</f>
        <v>18</v>
      </c>
      <c r="Z71" s="331">
        <f>SUMIF('14 - 15 ans F'!$B$209:$B$238,$C71,'14 - 15 ans F'!$I$209:$I$238)</f>
        <v>0</v>
      </c>
      <c r="AA71" s="343">
        <f t="shared" si="4"/>
        <v>82</v>
      </c>
      <c r="AB71" s="344">
        <f t="shared" si="5"/>
        <v>2</v>
      </c>
      <c r="AC71" s="319"/>
      <c r="AD71" s="315"/>
      <c r="AE71" s="315"/>
      <c r="AF71" s="315"/>
      <c r="AG71" s="315"/>
      <c r="AH71" s="315"/>
      <c r="AI71" s="316"/>
      <c r="AJ71" s="319"/>
      <c r="AK71" s="316"/>
      <c r="AL71" s="319"/>
      <c r="AM71" s="315"/>
      <c r="AN71" s="315"/>
      <c r="AO71" s="315"/>
      <c r="AP71" s="315"/>
      <c r="AQ71" s="315"/>
      <c r="AR71" s="315"/>
      <c r="AS71" s="315"/>
      <c r="AT71" s="315"/>
      <c r="AU71" s="316"/>
      <c r="AV71" s="319"/>
      <c r="AW71" s="316"/>
      <c r="AX71" s="319"/>
      <c r="AY71" s="315"/>
      <c r="AZ71" s="315"/>
      <c r="BA71" s="315"/>
      <c r="BB71" s="315"/>
      <c r="BC71" s="315"/>
      <c r="BD71" s="315"/>
      <c r="BE71" s="315"/>
      <c r="BF71" s="315"/>
      <c r="BG71" s="316"/>
      <c r="BH71" s="319"/>
      <c r="BI71" s="316"/>
    </row>
    <row r="72" spans="1:61" x14ac:dyDescent="0.25">
      <c r="A72" s="441"/>
      <c r="B72" s="227" t="str">
        <f>Inscription!E11</f>
        <v>CSRN</v>
      </c>
      <c r="C72" s="227" t="str">
        <f>Inscription!F10</f>
        <v>Alexane Thibeault</v>
      </c>
      <c r="D72" s="319"/>
      <c r="E72" s="315"/>
      <c r="F72" s="315"/>
      <c r="G72" s="315"/>
      <c r="H72" s="316"/>
      <c r="I72" s="319"/>
      <c r="J72" s="316"/>
      <c r="K72" s="319"/>
      <c r="L72" s="315"/>
      <c r="M72" s="315"/>
      <c r="N72" s="315"/>
      <c r="O72" s="315"/>
      <c r="P72" s="315"/>
      <c r="Q72" s="316"/>
      <c r="R72" s="319"/>
      <c r="S72" s="316"/>
      <c r="T72" s="374">
        <f>SUMIF('14 - 15 ans F'!$B$5:$B$34,$C72,'14 - 15 ans F'!$I$5:$I$34)</f>
        <v>0</v>
      </c>
      <c r="U72" s="275">
        <f>SUMIF('14 - 15 ans F'!$B$39:$B$68,$C72,'14 - 15 ans F'!$I$39:$I$68)</f>
        <v>13</v>
      </c>
      <c r="V72" s="275">
        <f>SUMIF('14 - 15 ans F'!$B$73:$B$102,$C72,'14 - 15 ans F'!$I$73:$I$102)</f>
        <v>11</v>
      </c>
      <c r="W72" s="275">
        <f>SUMIF('14 - 15 ans F'!$B$107:$B$136,$C72,'14 - 15 ans F'!$I$107:$I$136)</f>
        <v>11</v>
      </c>
      <c r="X72" s="371">
        <f>SUMIF('14 - 15 ans F'!$B$141:$B$170,$C72,'14 - 15 ans F'!$I$141:$I$170)</f>
        <v>0</v>
      </c>
      <c r="Y72" s="275">
        <f>SUMIF('14 - 15 ans F'!$B$175:$B$204,$C72,'14 - 15 ans F'!$I$175:$I$204)</f>
        <v>0</v>
      </c>
      <c r="Z72" s="331">
        <f>SUMIF('14 - 15 ans F'!$B$209:$B$238,$C72,'14 - 15 ans F'!$I$209:$I$238)</f>
        <v>0</v>
      </c>
      <c r="AA72" s="343">
        <f t="shared" si="4"/>
        <v>35</v>
      </c>
      <c r="AB72" s="344">
        <f t="shared" si="5"/>
        <v>9</v>
      </c>
      <c r="AC72" s="319"/>
      <c r="AD72" s="315"/>
      <c r="AE72" s="315"/>
      <c r="AF72" s="315"/>
      <c r="AG72" s="315"/>
      <c r="AH72" s="315"/>
      <c r="AI72" s="316"/>
      <c r="AJ72" s="319"/>
      <c r="AK72" s="316"/>
      <c r="AL72" s="319"/>
      <c r="AM72" s="315"/>
      <c r="AN72" s="315"/>
      <c r="AO72" s="315"/>
      <c r="AP72" s="315"/>
      <c r="AQ72" s="315"/>
      <c r="AR72" s="315"/>
      <c r="AS72" s="315"/>
      <c r="AT72" s="315"/>
      <c r="AU72" s="316"/>
      <c r="AV72" s="319"/>
      <c r="AW72" s="316"/>
      <c r="AX72" s="319"/>
      <c r="AY72" s="315"/>
      <c r="AZ72" s="315"/>
      <c r="BA72" s="315"/>
      <c r="BB72" s="315"/>
      <c r="BC72" s="315"/>
      <c r="BD72" s="315"/>
      <c r="BE72" s="315"/>
      <c r="BF72" s="315"/>
      <c r="BG72" s="316"/>
      <c r="BH72" s="319"/>
      <c r="BI72" s="316"/>
    </row>
    <row r="73" spans="1:61" x14ac:dyDescent="0.25">
      <c r="A73" s="441"/>
      <c r="B73" s="227">
        <f>Inscription!E12</f>
        <v>0</v>
      </c>
      <c r="C73" s="227">
        <f>Inscription!F12</f>
        <v>0</v>
      </c>
      <c r="D73" s="319"/>
      <c r="E73" s="315"/>
      <c r="F73" s="315"/>
      <c r="G73" s="315"/>
      <c r="H73" s="316"/>
      <c r="I73" s="319"/>
      <c r="J73" s="316"/>
      <c r="K73" s="319"/>
      <c r="L73" s="315"/>
      <c r="M73" s="315"/>
      <c r="N73" s="315"/>
      <c r="O73" s="315"/>
      <c r="P73" s="315"/>
      <c r="Q73" s="316"/>
      <c r="R73" s="319"/>
      <c r="S73" s="316"/>
      <c r="T73" s="374">
        <f>SUMIF('14 - 15 ans F'!$B$5:$B$34,$C73,'14 - 15 ans F'!$I$5:$I$34)</f>
        <v>0</v>
      </c>
      <c r="U73" s="275">
        <f>SUMIF('14 - 15 ans F'!$B$39:$B$68,$C73,'14 - 15 ans F'!$I$39:$I$68)</f>
        <v>0</v>
      </c>
      <c r="V73" s="275">
        <f>SUMIF('14 - 15 ans F'!$B$73:$B$102,$C73,'14 - 15 ans F'!$I$73:$I$102)</f>
        <v>0</v>
      </c>
      <c r="W73" s="275">
        <f>SUMIF('14 - 15 ans F'!$B$107:$B$136,$C73,'14 - 15 ans F'!$I$107:$I$136)</f>
        <v>0</v>
      </c>
      <c r="X73" s="371">
        <f>SUMIF('14 - 15 ans F'!$B$141:$B$170,$C73,'14 - 15 ans F'!$I$141:$I$170)</f>
        <v>0</v>
      </c>
      <c r="Y73" s="275">
        <f>SUMIF('14 - 15 ans F'!$B$175:$B$204,$C73,'14 - 15 ans F'!$I$175:$I$204)</f>
        <v>0</v>
      </c>
      <c r="Z73" s="331">
        <f>SUMIF('14 - 15 ans F'!$B$209:$B$238,$C73,'14 - 15 ans F'!$I$209:$I$238)</f>
        <v>0</v>
      </c>
      <c r="AA73" s="343">
        <f t="shared" si="4"/>
        <v>0</v>
      </c>
      <c r="AB73" s="344">
        <f t="shared" si="5"/>
        <v>11</v>
      </c>
      <c r="AC73" s="319"/>
      <c r="AD73" s="315"/>
      <c r="AE73" s="315"/>
      <c r="AF73" s="315"/>
      <c r="AG73" s="315"/>
      <c r="AH73" s="315"/>
      <c r="AI73" s="316"/>
      <c r="AJ73" s="319"/>
      <c r="AK73" s="316"/>
      <c r="AL73" s="319"/>
      <c r="AM73" s="315"/>
      <c r="AN73" s="315"/>
      <c r="AO73" s="315"/>
      <c r="AP73" s="315"/>
      <c r="AQ73" s="315"/>
      <c r="AR73" s="315"/>
      <c r="AS73" s="315"/>
      <c r="AT73" s="315"/>
      <c r="AU73" s="316"/>
      <c r="AV73" s="319"/>
      <c r="AW73" s="316"/>
      <c r="AX73" s="319"/>
      <c r="AY73" s="315"/>
      <c r="AZ73" s="315"/>
      <c r="BA73" s="315"/>
      <c r="BB73" s="315"/>
      <c r="BC73" s="315"/>
      <c r="BD73" s="315"/>
      <c r="BE73" s="315"/>
      <c r="BF73" s="315"/>
      <c r="BG73" s="316"/>
      <c r="BH73" s="319"/>
      <c r="BI73" s="316"/>
    </row>
    <row r="74" spans="1:61" x14ac:dyDescent="0.25">
      <c r="A74" s="441"/>
      <c r="B74" s="227">
        <f>Inscription!E13</f>
        <v>0</v>
      </c>
      <c r="C74" s="227">
        <f>Inscription!F13</f>
        <v>0</v>
      </c>
      <c r="D74" s="319"/>
      <c r="E74" s="315"/>
      <c r="F74" s="315"/>
      <c r="G74" s="315"/>
      <c r="H74" s="316"/>
      <c r="I74" s="319"/>
      <c r="J74" s="316"/>
      <c r="K74" s="319"/>
      <c r="L74" s="315"/>
      <c r="M74" s="315"/>
      <c r="N74" s="315"/>
      <c r="O74" s="315"/>
      <c r="P74" s="315"/>
      <c r="Q74" s="316"/>
      <c r="R74" s="319"/>
      <c r="S74" s="316"/>
      <c r="T74" s="374">
        <f>SUMIF('14 - 15 ans F'!$B$5:$B$34,$C74,'14 - 15 ans F'!$I$5:$I$34)</f>
        <v>0</v>
      </c>
      <c r="U74" s="275">
        <f>SUMIF('14 - 15 ans F'!$B$39:$B$68,$C74,'14 - 15 ans F'!$I$39:$I$68)</f>
        <v>0</v>
      </c>
      <c r="V74" s="275">
        <f>SUMIF('14 - 15 ans F'!$B$73:$B$102,$C74,'14 - 15 ans F'!$I$73:$I$102)</f>
        <v>0</v>
      </c>
      <c r="W74" s="275">
        <f>SUMIF('14 - 15 ans F'!$B$107:$B$136,$C74,'14 - 15 ans F'!$I$107:$I$136)</f>
        <v>0</v>
      </c>
      <c r="X74" s="371">
        <f>SUMIF('14 - 15 ans F'!$B$141:$B$170,$C74,'14 - 15 ans F'!$I$141:$I$170)</f>
        <v>0</v>
      </c>
      <c r="Y74" s="275">
        <f>SUMIF('14 - 15 ans F'!$B$175:$B$204,$C74,'14 - 15 ans F'!$I$175:$I$204)</f>
        <v>0</v>
      </c>
      <c r="Z74" s="331">
        <f>SUMIF('14 - 15 ans F'!$B$209:$B$238,$C74,'14 - 15 ans F'!$I$209:$I$238)</f>
        <v>0</v>
      </c>
      <c r="AA74" s="343">
        <f t="shared" si="4"/>
        <v>0</v>
      </c>
      <c r="AB74" s="344">
        <f t="shared" si="5"/>
        <v>11</v>
      </c>
      <c r="AC74" s="319"/>
      <c r="AD74" s="315"/>
      <c r="AE74" s="315"/>
      <c r="AF74" s="315"/>
      <c r="AG74" s="315"/>
      <c r="AH74" s="315"/>
      <c r="AI74" s="316"/>
      <c r="AJ74" s="319"/>
      <c r="AK74" s="316"/>
      <c r="AL74" s="319"/>
      <c r="AM74" s="315"/>
      <c r="AN74" s="315"/>
      <c r="AO74" s="315"/>
      <c r="AP74" s="315"/>
      <c r="AQ74" s="315"/>
      <c r="AR74" s="315"/>
      <c r="AS74" s="315"/>
      <c r="AT74" s="315"/>
      <c r="AU74" s="316"/>
      <c r="AV74" s="319"/>
      <c r="AW74" s="316"/>
      <c r="AX74" s="319"/>
      <c r="AY74" s="315"/>
      <c r="AZ74" s="315"/>
      <c r="BA74" s="315"/>
      <c r="BB74" s="315"/>
      <c r="BC74" s="315"/>
      <c r="BD74" s="315"/>
      <c r="BE74" s="315"/>
      <c r="BF74" s="315"/>
      <c r="BG74" s="316"/>
      <c r="BH74" s="319"/>
      <c r="BI74" s="316"/>
    </row>
    <row r="75" spans="1:61" x14ac:dyDescent="0.25">
      <c r="A75" s="441"/>
      <c r="B75" s="227">
        <f>Inscription!E14</f>
        <v>0</v>
      </c>
      <c r="C75" s="227">
        <f>Inscription!F14</f>
        <v>0</v>
      </c>
      <c r="D75" s="319"/>
      <c r="E75" s="315"/>
      <c r="F75" s="315"/>
      <c r="G75" s="315"/>
      <c r="H75" s="316"/>
      <c r="I75" s="319"/>
      <c r="J75" s="316"/>
      <c r="K75" s="319"/>
      <c r="L75" s="315"/>
      <c r="M75" s="315"/>
      <c r="N75" s="315"/>
      <c r="O75" s="315"/>
      <c r="P75" s="315"/>
      <c r="Q75" s="316"/>
      <c r="R75" s="319"/>
      <c r="S75" s="316"/>
      <c r="T75" s="374">
        <f>SUMIF('14 - 15 ans F'!$B$5:$B$34,$C75,'14 - 15 ans F'!$I$5:$I$34)</f>
        <v>0</v>
      </c>
      <c r="U75" s="275">
        <f>SUMIF('14 - 15 ans F'!$B$39:$B$68,$C75,'14 - 15 ans F'!$I$39:$I$68)</f>
        <v>0</v>
      </c>
      <c r="V75" s="275">
        <f>SUMIF('14 - 15 ans F'!$B$73:$B$102,$C75,'14 - 15 ans F'!$I$73:$I$102)</f>
        <v>0</v>
      </c>
      <c r="W75" s="275">
        <f>SUMIF('14 - 15 ans F'!$B$107:$B$136,$C75,'14 - 15 ans F'!$I$107:$I$136)</f>
        <v>0</v>
      </c>
      <c r="X75" s="371">
        <f>SUMIF('14 - 15 ans F'!$B$141:$B$170,$C75,'14 - 15 ans F'!$I$141:$I$170)</f>
        <v>0</v>
      </c>
      <c r="Y75" s="275">
        <f>SUMIF('14 - 15 ans F'!$B$175:$B$204,$C75,'14 - 15 ans F'!$I$175:$I$204)</f>
        <v>0</v>
      </c>
      <c r="Z75" s="331">
        <f>SUMIF('14 - 15 ans F'!$B$209:$B$238,$C75,'14 - 15 ans F'!$I$209:$I$238)</f>
        <v>0</v>
      </c>
      <c r="AA75" s="343">
        <f t="shared" si="4"/>
        <v>0</v>
      </c>
      <c r="AB75" s="344">
        <f t="shared" si="5"/>
        <v>11</v>
      </c>
      <c r="AC75" s="319"/>
      <c r="AD75" s="315"/>
      <c r="AE75" s="315"/>
      <c r="AF75" s="315"/>
      <c r="AG75" s="315"/>
      <c r="AH75" s="315"/>
      <c r="AI75" s="316"/>
      <c r="AJ75" s="319"/>
      <c r="AK75" s="316"/>
      <c r="AL75" s="319"/>
      <c r="AM75" s="315"/>
      <c r="AN75" s="315"/>
      <c r="AO75" s="315"/>
      <c r="AP75" s="315"/>
      <c r="AQ75" s="315"/>
      <c r="AR75" s="315"/>
      <c r="AS75" s="315"/>
      <c r="AT75" s="315"/>
      <c r="AU75" s="316"/>
      <c r="AV75" s="319"/>
      <c r="AW75" s="316"/>
      <c r="AX75" s="319"/>
      <c r="AY75" s="315"/>
      <c r="AZ75" s="315"/>
      <c r="BA75" s="315"/>
      <c r="BB75" s="315"/>
      <c r="BC75" s="315"/>
      <c r="BD75" s="315"/>
      <c r="BE75" s="315"/>
      <c r="BF75" s="315"/>
      <c r="BG75" s="316"/>
      <c r="BH75" s="319"/>
      <c r="BI75" s="316"/>
    </row>
    <row r="76" spans="1:61" x14ac:dyDescent="0.25">
      <c r="A76" s="441"/>
      <c r="B76" s="227">
        <f>Inscription!E15</f>
        <v>0</v>
      </c>
      <c r="C76" s="227">
        <f>Inscription!F15</f>
        <v>0</v>
      </c>
      <c r="D76" s="319"/>
      <c r="E76" s="315"/>
      <c r="F76" s="315"/>
      <c r="G76" s="315"/>
      <c r="H76" s="316"/>
      <c r="I76" s="319"/>
      <c r="J76" s="316"/>
      <c r="K76" s="319"/>
      <c r="L76" s="315"/>
      <c r="M76" s="315"/>
      <c r="N76" s="315"/>
      <c r="O76" s="315"/>
      <c r="P76" s="315"/>
      <c r="Q76" s="316"/>
      <c r="R76" s="319"/>
      <c r="S76" s="316"/>
      <c r="T76" s="374">
        <f>SUMIF('14 - 15 ans F'!$B$5:$B$34,$C76,'14 - 15 ans F'!$I$5:$I$34)</f>
        <v>0</v>
      </c>
      <c r="U76" s="275">
        <f>SUMIF('14 - 15 ans F'!$B$39:$B$68,$C76,'14 - 15 ans F'!$I$39:$I$68)</f>
        <v>0</v>
      </c>
      <c r="V76" s="275">
        <f>SUMIF('14 - 15 ans F'!$B$73:$B$102,$C76,'14 - 15 ans F'!$I$73:$I$102)</f>
        <v>0</v>
      </c>
      <c r="W76" s="275">
        <f>SUMIF('14 - 15 ans F'!$B$107:$B$136,$C76,'14 - 15 ans F'!$I$107:$I$136)</f>
        <v>0</v>
      </c>
      <c r="X76" s="371">
        <f>SUMIF('14 - 15 ans F'!$B$141:$B$170,$C76,'14 - 15 ans F'!$I$141:$I$170)</f>
        <v>0</v>
      </c>
      <c r="Y76" s="275">
        <f>SUMIF('14 - 15 ans F'!$B$175:$B$204,$C76,'14 - 15 ans F'!$I$175:$I$204)</f>
        <v>0</v>
      </c>
      <c r="Z76" s="331">
        <f>SUMIF('14 - 15 ans F'!$B$209:$B$238,$C76,'14 - 15 ans F'!$I$209:$I$238)</f>
        <v>0</v>
      </c>
      <c r="AA76" s="343">
        <f t="shared" si="4"/>
        <v>0</v>
      </c>
      <c r="AB76" s="344">
        <f t="shared" si="5"/>
        <v>11</v>
      </c>
      <c r="AC76" s="319"/>
      <c r="AD76" s="315"/>
      <c r="AE76" s="315"/>
      <c r="AF76" s="315"/>
      <c r="AG76" s="315"/>
      <c r="AH76" s="315"/>
      <c r="AI76" s="316"/>
      <c r="AJ76" s="319"/>
      <c r="AK76" s="316"/>
      <c r="AL76" s="319"/>
      <c r="AM76" s="315"/>
      <c r="AN76" s="315"/>
      <c r="AO76" s="315"/>
      <c r="AP76" s="315"/>
      <c r="AQ76" s="315"/>
      <c r="AR76" s="315"/>
      <c r="AS76" s="315"/>
      <c r="AT76" s="315"/>
      <c r="AU76" s="316"/>
      <c r="AV76" s="319"/>
      <c r="AW76" s="316"/>
      <c r="AX76" s="319"/>
      <c r="AY76" s="315"/>
      <c r="AZ76" s="315"/>
      <c r="BA76" s="315"/>
      <c r="BB76" s="315"/>
      <c r="BC76" s="315"/>
      <c r="BD76" s="315"/>
      <c r="BE76" s="315"/>
      <c r="BF76" s="315"/>
      <c r="BG76" s="316"/>
      <c r="BH76" s="319"/>
      <c r="BI76" s="316"/>
    </row>
    <row r="77" spans="1:61" x14ac:dyDescent="0.25">
      <c r="A77" s="441"/>
      <c r="B77" s="227">
        <f>Inscription!E16</f>
        <v>0</v>
      </c>
      <c r="C77" s="227">
        <f>Inscription!F16</f>
        <v>0</v>
      </c>
      <c r="D77" s="319"/>
      <c r="E77" s="315"/>
      <c r="F77" s="315"/>
      <c r="G77" s="315"/>
      <c r="H77" s="316"/>
      <c r="I77" s="319"/>
      <c r="J77" s="316"/>
      <c r="K77" s="319"/>
      <c r="L77" s="315"/>
      <c r="M77" s="315"/>
      <c r="N77" s="315"/>
      <c r="O77" s="315"/>
      <c r="P77" s="315"/>
      <c r="Q77" s="316"/>
      <c r="R77" s="319"/>
      <c r="S77" s="316"/>
      <c r="T77" s="374">
        <f>SUMIF('14 - 15 ans F'!$B$5:$B$34,$C77,'14 - 15 ans F'!$I$5:$I$34)</f>
        <v>0</v>
      </c>
      <c r="U77" s="275">
        <f>SUMIF('14 - 15 ans F'!$B$39:$B$68,$C77,'14 - 15 ans F'!$I$39:$I$68)</f>
        <v>0</v>
      </c>
      <c r="V77" s="275">
        <f>SUMIF('14 - 15 ans F'!$B$73:$B$102,$C77,'14 - 15 ans F'!$I$73:$I$102)</f>
        <v>0</v>
      </c>
      <c r="W77" s="275">
        <f>SUMIF('14 - 15 ans F'!$B$107:$B$136,$C77,'14 - 15 ans F'!$I$107:$I$136)</f>
        <v>0</v>
      </c>
      <c r="X77" s="371">
        <f>SUMIF('14 - 15 ans F'!$B$141:$B$170,$C77,'14 - 15 ans F'!$I$141:$I$170)</f>
        <v>0</v>
      </c>
      <c r="Y77" s="275">
        <f>SUMIF('14 - 15 ans F'!$B$175:$B$204,$C77,'14 - 15 ans F'!$I$175:$I$204)</f>
        <v>0</v>
      </c>
      <c r="Z77" s="331">
        <f>SUMIF('14 - 15 ans F'!$B$209:$B$238,$C77,'14 - 15 ans F'!$I$209:$I$238)</f>
        <v>0</v>
      </c>
      <c r="AA77" s="343">
        <f t="shared" si="4"/>
        <v>0</v>
      </c>
      <c r="AB77" s="344">
        <f t="shared" si="5"/>
        <v>11</v>
      </c>
      <c r="AC77" s="319"/>
      <c r="AD77" s="315"/>
      <c r="AE77" s="315"/>
      <c r="AF77" s="315"/>
      <c r="AG77" s="315"/>
      <c r="AH77" s="315"/>
      <c r="AI77" s="316"/>
      <c r="AJ77" s="319"/>
      <c r="AK77" s="316"/>
      <c r="AL77" s="319"/>
      <c r="AM77" s="315"/>
      <c r="AN77" s="315"/>
      <c r="AO77" s="315"/>
      <c r="AP77" s="315"/>
      <c r="AQ77" s="315"/>
      <c r="AR77" s="315"/>
      <c r="AS77" s="315"/>
      <c r="AT77" s="315"/>
      <c r="AU77" s="316"/>
      <c r="AV77" s="319"/>
      <c r="AW77" s="316"/>
      <c r="AX77" s="319"/>
      <c r="AY77" s="315"/>
      <c r="AZ77" s="315"/>
      <c r="BA77" s="315"/>
      <c r="BB77" s="315"/>
      <c r="BC77" s="315"/>
      <c r="BD77" s="315"/>
      <c r="BE77" s="315"/>
      <c r="BF77" s="315"/>
      <c r="BG77" s="316"/>
      <c r="BH77" s="319"/>
      <c r="BI77" s="316"/>
    </row>
    <row r="78" spans="1:61" x14ac:dyDescent="0.25">
      <c r="A78" s="441"/>
      <c r="B78" s="227">
        <f>Inscription!E17</f>
        <v>0</v>
      </c>
      <c r="C78" s="227">
        <f>Inscription!F17</f>
        <v>0</v>
      </c>
      <c r="D78" s="319"/>
      <c r="E78" s="315"/>
      <c r="F78" s="315"/>
      <c r="G78" s="315"/>
      <c r="H78" s="316"/>
      <c r="I78" s="319"/>
      <c r="J78" s="316"/>
      <c r="K78" s="319"/>
      <c r="L78" s="315"/>
      <c r="M78" s="315"/>
      <c r="N78" s="315"/>
      <c r="O78" s="315"/>
      <c r="P78" s="315"/>
      <c r="Q78" s="316"/>
      <c r="R78" s="319"/>
      <c r="S78" s="316"/>
      <c r="T78" s="374">
        <f>SUMIF('14 - 15 ans F'!$B$5:$B$34,$C78,'14 - 15 ans F'!$I$5:$I$34)</f>
        <v>0</v>
      </c>
      <c r="U78" s="275">
        <f>SUMIF('14 - 15 ans F'!$B$39:$B$68,$C78,'14 - 15 ans F'!$I$39:$I$68)</f>
        <v>0</v>
      </c>
      <c r="V78" s="275">
        <f>SUMIF('14 - 15 ans F'!$B$73:$B$102,$C78,'14 - 15 ans F'!$I$73:$I$102)</f>
        <v>0</v>
      </c>
      <c r="W78" s="275">
        <f>SUMIF('14 - 15 ans F'!$B$107:$B$136,$C78,'14 - 15 ans F'!$I$107:$I$136)</f>
        <v>0</v>
      </c>
      <c r="X78" s="371">
        <f>SUMIF('14 - 15 ans F'!$B$141:$B$170,$C78,'14 - 15 ans F'!$I$141:$I$170)</f>
        <v>0</v>
      </c>
      <c r="Y78" s="275">
        <f>SUMIF('14 - 15 ans F'!$B$175:$B$204,$C78,'14 - 15 ans F'!$I$175:$I$204)</f>
        <v>0</v>
      </c>
      <c r="Z78" s="331">
        <f>SUMIF('14 - 15 ans F'!$B$209:$B$238,$C78,'14 - 15 ans F'!$I$209:$I$238)</f>
        <v>0</v>
      </c>
      <c r="AA78" s="343">
        <f t="shared" si="4"/>
        <v>0</v>
      </c>
      <c r="AB78" s="344">
        <f t="shared" si="5"/>
        <v>11</v>
      </c>
      <c r="AC78" s="319"/>
      <c r="AD78" s="315"/>
      <c r="AE78" s="315"/>
      <c r="AF78" s="315"/>
      <c r="AG78" s="315"/>
      <c r="AH78" s="315"/>
      <c r="AI78" s="316"/>
      <c r="AJ78" s="319"/>
      <c r="AK78" s="316"/>
      <c r="AL78" s="319"/>
      <c r="AM78" s="315"/>
      <c r="AN78" s="315"/>
      <c r="AO78" s="315"/>
      <c r="AP78" s="315"/>
      <c r="AQ78" s="315"/>
      <c r="AR78" s="315"/>
      <c r="AS78" s="315"/>
      <c r="AT78" s="315"/>
      <c r="AU78" s="316"/>
      <c r="AV78" s="319"/>
      <c r="AW78" s="316"/>
      <c r="AX78" s="319"/>
      <c r="AY78" s="315"/>
      <c r="AZ78" s="315"/>
      <c r="BA78" s="315"/>
      <c r="BB78" s="315"/>
      <c r="BC78" s="315"/>
      <c r="BD78" s="315"/>
      <c r="BE78" s="315"/>
      <c r="BF78" s="315"/>
      <c r="BG78" s="316"/>
      <c r="BH78" s="319"/>
      <c r="BI78" s="316"/>
    </row>
    <row r="79" spans="1:61" x14ac:dyDescent="0.25">
      <c r="A79" s="441"/>
      <c r="B79" s="227">
        <f>Inscription!E18</f>
        <v>0</v>
      </c>
      <c r="C79" s="227">
        <f>Inscription!F18</f>
        <v>0</v>
      </c>
      <c r="D79" s="319"/>
      <c r="E79" s="315"/>
      <c r="F79" s="315"/>
      <c r="G79" s="315"/>
      <c r="H79" s="316"/>
      <c r="I79" s="319"/>
      <c r="J79" s="316"/>
      <c r="K79" s="319"/>
      <c r="L79" s="315"/>
      <c r="M79" s="315"/>
      <c r="N79" s="315"/>
      <c r="O79" s="315"/>
      <c r="P79" s="315"/>
      <c r="Q79" s="316"/>
      <c r="R79" s="319"/>
      <c r="S79" s="316"/>
      <c r="T79" s="374">
        <f>SUMIF('14 - 15 ans F'!$B$5:$B$34,$C79,'14 - 15 ans F'!$I$5:$I$34)</f>
        <v>0</v>
      </c>
      <c r="U79" s="275">
        <f>SUMIF('14 - 15 ans F'!$B$39:$B$68,$C79,'14 - 15 ans F'!$I$39:$I$68)</f>
        <v>0</v>
      </c>
      <c r="V79" s="275">
        <f>SUMIF('14 - 15 ans F'!$B$73:$B$102,$C79,'14 - 15 ans F'!$I$73:$I$102)</f>
        <v>0</v>
      </c>
      <c r="W79" s="275">
        <f>SUMIF('14 - 15 ans F'!$B$107:$B$136,$C79,'14 - 15 ans F'!$I$107:$I$136)</f>
        <v>0</v>
      </c>
      <c r="X79" s="371">
        <f>SUMIF('14 - 15 ans F'!$B$141:$B$170,$C79,'14 - 15 ans F'!$I$141:$I$170)</f>
        <v>0</v>
      </c>
      <c r="Y79" s="275">
        <f>SUMIF('14 - 15 ans F'!$B$175:$B$204,$C79,'14 - 15 ans F'!$I$175:$I$204)</f>
        <v>0</v>
      </c>
      <c r="Z79" s="331">
        <f>SUMIF('14 - 15 ans F'!$B$209:$B$238,$C79,'14 - 15 ans F'!$I$209:$I$238)</f>
        <v>0</v>
      </c>
      <c r="AA79" s="343">
        <f t="shared" si="4"/>
        <v>0</v>
      </c>
      <c r="AB79" s="344">
        <f t="shared" si="5"/>
        <v>11</v>
      </c>
      <c r="AC79" s="319"/>
      <c r="AD79" s="315"/>
      <c r="AE79" s="315"/>
      <c r="AF79" s="315"/>
      <c r="AG79" s="315"/>
      <c r="AH79" s="315"/>
      <c r="AI79" s="316"/>
      <c r="AJ79" s="319"/>
      <c r="AK79" s="316"/>
      <c r="AL79" s="319"/>
      <c r="AM79" s="315"/>
      <c r="AN79" s="315"/>
      <c r="AO79" s="315"/>
      <c r="AP79" s="315"/>
      <c r="AQ79" s="315"/>
      <c r="AR79" s="315"/>
      <c r="AS79" s="315"/>
      <c r="AT79" s="315"/>
      <c r="AU79" s="316"/>
      <c r="AV79" s="319"/>
      <c r="AW79" s="316"/>
      <c r="AX79" s="319"/>
      <c r="AY79" s="315"/>
      <c r="AZ79" s="315"/>
      <c r="BA79" s="315"/>
      <c r="BB79" s="315"/>
      <c r="BC79" s="315"/>
      <c r="BD79" s="315"/>
      <c r="BE79" s="315"/>
      <c r="BF79" s="315"/>
      <c r="BG79" s="316"/>
      <c r="BH79" s="319"/>
      <c r="BI79" s="316"/>
    </row>
    <row r="80" spans="1:61" x14ac:dyDescent="0.25">
      <c r="A80" s="441"/>
      <c r="B80" s="227">
        <f>Inscription!E19</f>
        <v>0</v>
      </c>
      <c r="C80" s="227">
        <f>Inscription!F19</f>
        <v>0</v>
      </c>
      <c r="D80" s="319"/>
      <c r="E80" s="315"/>
      <c r="F80" s="315"/>
      <c r="G80" s="315"/>
      <c r="H80" s="316"/>
      <c r="I80" s="319"/>
      <c r="J80" s="316"/>
      <c r="K80" s="319"/>
      <c r="L80" s="315"/>
      <c r="M80" s="315"/>
      <c r="N80" s="315"/>
      <c r="O80" s="315"/>
      <c r="P80" s="315"/>
      <c r="Q80" s="316"/>
      <c r="R80" s="319"/>
      <c r="S80" s="316"/>
      <c r="T80" s="374">
        <f>SUMIF('14 - 15 ans F'!$B$5:$B$34,$C80,'14 - 15 ans F'!$I$5:$I$34)</f>
        <v>0</v>
      </c>
      <c r="U80" s="275">
        <f>SUMIF('14 - 15 ans F'!$B$39:$B$68,$C80,'14 - 15 ans F'!$I$39:$I$68)</f>
        <v>0</v>
      </c>
      <c r="V80" s="275">
        <f>SUMIF('14 - 15 ans F'!$B$73:$B$102,$C80,'14 - 15 ans F'!$I$73:$I$102)</f>
        <v>0</v>
      </c>
      <c r="W80" s="275">
        <f>SUMIF('14 - 15 ans F'!$B$107:$B$136,$C80,'14 - 15 ans F'!$I$107:$I$136)</f>
        <v>0</v>
      </c>
      <c r="X80" s="371">
        <f>SUMIF('14 - 15 ans F'!$B$141:$B$170,$C80,'14 - 15 ans F'!$I$141:$I$170)</f>
        <v>0</v>
      </c>
      <c r="Y80" s="275">
        <f>SUMIF('14 - 15 ans F'!$B$175:$B$204,$C80,'14 - 15 ans F'!$I$175:$I$204)</f>
        <v>0</v>
      </c>
      <c r="Z80" s="331">
        <f>SUMIF('14 - 15 ans F'!$B$209:$B$238,$C80,'14 - 15 ans F'!$I$209:$I$238)</f>
        <v>0</v>
      </c>
      <c r="AA80" s="343">
        <f t="shared" si="4"/>
        <v>0</v>
      </c>
      <c r="AB80" s="344">
        <f t="shared" si="5"/>
        <v>11</v>
      </c>
      <c r="AC80" s="319"/>
      <c r="AD80" s="315"/>
      <c r="AE80" s="315"/>
      <c r="AF80" s="315"/>
      <c r="AG80" s="315"/>
      <c r="AH80" s="315"/>
      <c r="AI80" s="316"/>
      <c r="AJ80" s="319"/>
      <c r="AK80" s="316"/>
      <c r="AL80" s="319"/>
      <c r="AM80" s="315"/>
      <c r="AN80" s="315"/>
      <c r="AO80" s="315"/>
      <c r="AP80" s="315"/>
      <c r="AQ80" s="315"/>
      <c r="AR80" s="315"/>
      <c r="AS80" s="315"/>
      <c r="AT80" s="315"/>
      <c r="AU80" s="316"/>
      <c r="AV80" s="319"/>
      <c r="AW80" s="316"/>
      <c r="AX80" s="319"/>
      <c r="AY80" s="315"/>
      <c r="AZ80" s="315"/>
      <c r="BA80" s="315"/>
      <c r="BB80" s="315"/>
      <c r="BC80" s="315"/>
      <c r="BD80" s="315"/>
      <c r="BE80" s="315"/>
      <c r="BF80" s="315"/>
      <c r="BG80" s="316"/>
      <c r="BH80" s="319"/>
      <c r="BI80" s="316"/>
    </row>
    <row r="81" spans="1:61" x14ac:dyDescent="0.25">
      <c r="A81" s="441"/>
      <c r="B81" s="227">
        <f>Inscription!E20</f>
        <v>0</v>
      </c>
      <c r="C81" s="227">
        <f>Inscription!F20</f>
        <v>0</v>
      </c>
      <c r="D81" s="319"/>
      <c r="E81" s="315"/>
      <c r="F81" s="315"/>
      <c r="G81" s="315"/>
      <c r="H81" s="316"/>
      <c r="I81" s="319"/>
      <c r="J81" s="316"/>
      <c r="K81" s="319"/>
      <c r="L81" s="315"/>
      <c r="M81" s="315"/>
      <c r="N81" s="315"/>
      <c r="O81" s="315"/>
      <c r="P81" s="315"/>
      <c r="Q81" s="316"/>
      <c r="R81" s="319"/>
      <c r="S81" s="316"/>
      <c r="T81" s="374">
        <f>SUMIF('14 - 15 ans F'!$B$5:$B$34,$C81,'14 - 15 ans F'!$I$5:$I$34)</f>
        <v>0</v>
      </c>
      <c r="U81" s="275">
        <f>SUMIF('14 - 15 ans F'!$B$39:$B$68,$C81,'14 - 15 ans F'!$I$39:$I$68)</f>
        <v>0</v>
      </c>
      <c r="V81" s="275">
        <f>SUMIF('14 - 15 ans F'!$B$73:$B$102,$C81,'14 - 15 ans F'!$I$73:$I$102)</f>
        <v>0</v>
      </c>
      <c r="W81" s="275">
        <f>SUMIF('14 - 15 ans F'!$B$107:$B$136,$C81,'14 - 15 ans F'!$I$107:$I$136)</f>
        <v>0</v>
      </c>
      <c r="X81" s="371">
        <f>SUMIF('14 - 15 ans F'!$B$141:$B$170,$C81,'14 - 15 ans F'!$I$141:$I$170)</f>
        <v>0</v>
      </c>
      <c r="Y81" s="275">
        <f>SUMIF('14 - 15 ans F'!$B$175:$B$204,$C81,'14 - 15 ans F'!$I$175:$I$204)</f>
        <v>0</v>
      </c>
      <c r="Z81" s="331">
        <f>SUMIF('14 - 15 ans F'!$B$209:$B$238,$C81,'14 - 15 ans F'!$I$209:$I$238)</f>
        <v>0</v>
      </c>
      <c r="AA81" s="343">
        <f t="shared" si="4"/>
        <v>0</v>
      </c>
      <c r="AB81" s="344">
        <f t="shared" si="5"/>
        <v>11</v>
      </c>
      <c r="AC81" s="319"/>
      <c r="AD81" s="315"/>
      <c r="AE81" s="315"/>
      <c r="AF81" s="315"/>
      <c r="AG81" s="315"/>
      <c r="AH81" s="315"/>
      <c r="AI81" s="316"/>
      <c r="AJ81" s="319"/>
      <c r="AK81" s="316"/>
      <c r="AL81" s="319"/>
      <c r="AM81" s="315"/>
      <c r="AN81" s="315"/>
      <c r="AO81" s="315"/>
      <c r="AP81" s="315"/>
      <c r="AQ81" s="315"/>
      <c r="AR81" s="315"/>
      <c r="AS81" s="315"/>
      <c r="AT81" s="315"/>
      <c r="AU81" s="316"/>
      <c r="AV81" s="319"/>
      <c r="AW81" s="316"/>
      <c r="AX81" s="319"/>
      <c r="AY81" s="315"/>
      <c r="AZ81" s="315"/>
      <c r="BA81" s="315"/>
      <c r="BB81" s="315"/>
      <c r="BC81" s="315"/>
      <c r="BD81" s="315"/>
      <c r="BE81" s="315"/>
      <c r="BF81" s="315"/>
      <c r="BG81" s="316"/>
      <c r="BH81" s="319"/>
      <c r="BI81" s="316"/>
    </row>
    <row r="82" spans="1:61" x14ac:dyDescent="0.25">
      <c r="A82" s="441"/>
      <c r="B82" s="227">
        <f>Inscription!E21</f>
        <v>0</v>
      </c>
      <c r="C82" s="227">
        <f>Inscription!F21</f>
        <v>0</v>
      </c>
      <c r="D82" s="319"/>
      <c r="E82" s="315"/>
      <c r="F82" s="315"/>
      <c r="G82" s="315"/>
      <c r="H82" s="316"/>
      <c r="I82" s="319"/>
      <c r="J82" s="316"/>
      <c r="K82" s="319"/>
      <c r="L82" s="315"/>
      <c r="M82" s="315"/>
      <c r="N82" s="315"/>
      <c r="O82" s="315"/>
      <c r="P82" s="315"/>
      <c r="Q82" s="316"/>
      <c r="R82" s="319"/>
      <c r="S82" s="316"/>
      <c r="T82" s="374">
        <f>SUMIF('14 - 15 ans F'!$B$5:$B$34,$C82,'14 - 15 ans F'!$I$5:$I$34)</f>
        <v>0</v>
      </c>
      <c r="U82" s="275">
        <f>SUMIF('14 - 15 ans F'!$B$39:$B$68,$C82,'14 - 15 ans F'!$I$39:$I$68)</f>
        <v>0</v>
      </c>
      <c r="V82" s="275">
        <f>SUMIF('14 - 15 ans F'!$B$73:$B$102,$C82,'14 - 15 ans F'!$I$73:$I$102)</f>
        <v>0</v>
      </c>
      <c r="W82" s="275">
        <f>SUMIF('14 - 15 ans F'!$B$107:$B$136,$C82,'14 - 15 ans F'!$I$107:$I$136)</f>
        <v>0</v>
      </c>
      <c r="X82" s="371">
        <f>SUMIF('14 - 15 ans F'!$B$141:$B$170,$C82,'14 - 15 ans F'!$I$141:$I$170)</f>
        <v>0</v>
      </c>
      <c r="Y82" s="275">
        <f>SUMIF('14 - 15 ans F'!$B$175:$B$204,$C82,'14 - 15 ans F'!$I$175:$I$204)</f>
        <v>0</v>
      </c>
      <c r="Z82" s="331">
        <f>SUMIF('14 - 15 ans F'!$B$209:$B$238,$C82,'14 - 15 ans F'!$I$209:$I$238)</f>
        <v>0</v>
      </c>
      <c r="AA82" s="343">
        <f t="shared" si="4"/>
        <v>0</v>
      </c>
      <c r="AB82" s="344">
        <f t="shared" si="5"/>
        <v>11</v>
      </c>
      <c r="AC82" s="319"/>
      <c r="AD82" s="315"/>
      <c r="AE82" s="315"/>
      <c r="AF82" s="315"/>
      <c r="AG82" s="315"/>
      <c r="AH82" s="315"/>
      <c r="AI82" s="316"/>
      <c r="AJ82" s="319"/>
      <c r="AK82" s="316"/>
      <c r="AL82" s="319"/>
      <c r="AM82" s="315"/>
      <c r="AN82" s="315"/>
      <c r="AO82" s="315"/>
      <c r="AP82" s="315"/>
      <c r="AQ82" s="315"/>
      <c r="AR82" s="315"/>
      <c r="AS82" s="315"/>
      <c r="AT82" s="315"/>
      <c r="AU82" s="316"/>
      <c r="AV82" s="319"/>
      <c r="AW82" s="316"/>
      <c r="AX82" s="319"/>
      <c r="AY82" s="315"/>
      <c r="AZ82" s="315"/>
      <c r="BA82" s="315"/>
      <c r="BB82" s="315"/>
      <c r="BC82" s="315"/>
      <c r="BD82" s="315"/>
      <c r="BE82" s="315"/>
      <c r="BF82" s="315"/>
      <c r="BG82" s="316"/>
      <c r="BH82" s="319"/>
      <c r="BI82" s="316"/>
    </row>
    <row r="83" spans="1:61" x14ac:dyDescent="0.25">
      <c r="A83" s="441"/>
      <c r="B83" s="227">
        <f>Inscription!E22</f>
        <v>0</v>
      </c>
      <c r="C83" s="227">
        <f>Inscription!F22</f>
        <v>0</v>
      </c>
      <c r="D83" s="319"/>
      <c r="E83" s="315"/>
      <c r="F83" s="315"/>
      <c r="G83" s="315"/>
      <c r="H83" s="316"/>
      <c r="I83" s="319"/>
      <c r="J83" s="316"/>
      <c r="K83" s="319"/>
      <c r="L83" s="315"/>
      <c r="M83" s="315"/>
      <c r="N83" s="315"/>
      <c r="O83" s="315"/>
      <c r="P83" s="315"/>
      <c r="Q83" s="316"/>
      <c r="R83" s="319"/>
      <c r="S83" s="316"/>
      <c r="T83" s="374">
        <f>SUMIF('14 - 15 ans F'!$B$5:$B$34,$C83,'14 - 15 ans F'!$I$5:$I$34)</f>
        <v>0</v>
      </c>
      <c r="U83" s="275">
        <f>SUMIF('14 - 15 ans F'!$B$39:$B$68,$C83,'14 - 15 ans F'!$I$39:$I$68)</f>
        <v>0</v>
      </c>
      <c r="V83" s="275">
        <f>SUMIF('14 - 15 ans F'!$B$73:$B$102,$C83,'14 - 15 ans F'!$I$73:$I$102)</f>
        <v>0</v>
      </c>
      <c r="W83" s="275">
        <f>SUMIF('14 - 15 ans F'!$B$107:$B$136,$C83,'14 - 15 ans F'!$I$107:$I$136)</f>
        <v>0</v>
      </c>
      <c r="X83" s="371">
        <f>SUMIF('14 - 15 ans F'!$B$141:$B$170,$C83,'14 - 15 ans F'!$I$141:$I$170)</f>
        <v>0</v>
      </c>
      <c r="Y83" s="275">
        <f>SUMIF('14 - 15 ans F'!$B$175:$B$204,$C83,'14 - 15 ans F'!$I$175:$I$204)</f>
        <v>0</v>
      </c>
      <c r="Z83" s="331">
        <f>SUMIF('14 - 15 ans F'!$B$209:$B$238,$C83,'14 - 15 ans F'!$I$209:$I$238)</f>
        <v>0</v>
      </c>
      <c r="AA83" s="343">
        <f t="shared" si="4"/>
        <v>0</v>
      </c>
      <c r="AB83" s="344">
        <f t="shared" si="5"/>
        <v>11</v>
      </c>
      <c r="AC83" s="319"/>
      <c r="AD83" s="315"/>
      <c r="AE83" s="315"/>
      <c r="AF83" s="315"/>
      <c r="AG83" s="315"/>
      <c r="AH83" s="315"/>
      <c r="AI83" s="316"/>
      <c r="AJ83" s="319"/>
      <c r="AK83" s="316"/>
      <c r="AL83" s="319"/>
      <c r="AM83" s="315"/>
      <c r="AN83" s="315"/>
      <c r="AO83" s="315"/>
      <c r="AP83" s="315"/>
      <c r="AQ83" s="315"/>
      <c r="AR83" s="315"/>
      <c r="AS83" s="315"/>
      <c r="AT83" s="315"/>
      <c r="AU83" s="316"/>
      <c r="AV83" s="319"/>
      <c r="AW83" s="316"/>
      <c r="AX83" s="319"/>
      <c r="AY83" s="315"/>
      <c r="AZ83" s="315"/>
      <c r="BA83" s="315"/>
      <c r="BB83" s="315"/>
      <c r="BC83" s="315"/>
      <c r="BD83" s="315"/>
      <c r="BE83" s="315"/>
      <c r="BF83" s="315"/>
      <c r="BG83" s="316"/>
      <c r="BH83" s="319"/>
      <c r="BI83" s="316"/>
    </row>
    <row r="84" spans="1:61" x14ac:dyDescent="0.25">
      <c r="A84" s="441"/>
      <c r="B84" s="227">
        <f>Inscription!E23</f>
        <v>0</v>
      </c>
      <c r="C84" s="227">
        <f>Inscription!F23</f>
        <v>0</v>
      </c>
      <c r="D84" s="319"/>
      <c r="E84" s="315"/>
      <c r="F84" s="315"/>
      <c r="G84" s="315"/>
      <c r="H84" s="316"/>
      <c r="I84" s="319"/>
      <c r="J84" s="316"/>
      <c r="K84" s="319"/>
      <c r="L84" s="315"/>
      <c r="M84" s="315"/>
      <c r="N84" s="315"/>
      <c r="O84" s="315"/>
      <c r="P84" s="315"/>
      <c r="Q84" s="316"/>
      <c r="R84" s="319"/>
      <c r="S84" s="316"/>
      <c r="T84" s="374">
        <f>SUMIF('14 - 15 ans F'!$B$5:$B$34,$C84,'14 - 15 ans F'!$I$5:$I$34)</f>
        <v>0</v>
      </c>
      <c r="U84" s="275">
        <f>SUMIF('14 - 15 ans F'!$B$39:$B$68,$C84,'14 - 15 ans F'!$I$39:$I$68)</f>
        <v>0</v>
      </c>
      <c r="V84" s="275">
        <f>SUMIF('14 - 15 ans F'!$B$73:$B$102,$C84,'14 - 15 ans F'!$I$73:$I$102)</f>
        <v>0</v>
      </c>
      <c r="W84" s="275">
        <f>SUMIF('14 - 15 ans F'!$B$107:$B$136,$C84,'14 - 15 ans F'!$I$107:$I$136)</f>
        <v>0</v>
      </c>
      <c r="X84" s="371">
        <f>SUMIF('14 - 15 ans F'!$B$141:$B$170,$C84,'14 - 15 ans F'!$I$141:$I$170)</f>
        <v>0</v>
      </c>
      <c r="Y84" s="275">
        <f>SUMIF('14 - 15 ans F'!$B$175:$B$204,$C84,'14 - 15 ans F'!$I$175:$I$204)</f>
        <v>0</v>
      </c>
      <c r="Z84" s="331">
        <f>SUMIF('14 - 15 ans F'!$B$209:$B$238,$C84,'14 - 15 ans F'!$I$209:$I$238)</f>
        <v>0</v>
      </c>
      <c r="AA84" s="343">
        <f t="shared" si="4"/>
        <v>0</v>
      </c>
      <c r="AB84" s="344">
        <f t="shared" si="5"/>
        <v>11</v>
      </c>
      <c r="AC84" s="319"/>
      <c r="AD84" s="315"/>
      <c r="AE84" s="315"/>
      <c r="AF84" s="315"/>
      <c r="AG84" s="315"/>
      <c r="AH84" s="315"/>
      <c r="AI84" s="316"/>
      <c r="AJ84" s="319"/>
      <c r="AK84" s="316"/>
      <c r="AL84" s="319"/>
      <c r="AM84" s="315"/>
      <c r="AN84" s="315"/>
      <c r="AO84" s="315"/>
      <c r="AP84" s="315"/>
      <c r="AQ84" s="315"/>
      <c r="AR84" s="315"/>
      <c r="AS84" s="315"/>
      <c r="AT84" s="315"/>
      <c r="AU84" s="316"/>
      <c r="AV84" s="319"/>
      <c r="AW84" s="316"/>
      <c r="AX84" s="319"/>
      <c r="AY84" s="315"/>
      <c r="AZ84" s="315"/>
      <c r="BA84" s="315"/>
      <c r="BB84" s="315"/>
      <c r="BC84" s="315"/>
      <c r="BD84" s="315"/>
      <c r="BE84" s="315"/>
      <c r="BF84" s="315"/>
      <c r="BG84" s="316"/>
      <c r="BH84" s="319"/>
      <c r="BI84" s="316"/>
    </row>
    <row r="85" spans="1:61" x14ac:dyDescent="0.25">
      <c r="A85" s="441"/>
      <c r="B85" s="227">
        <f>Inscription!E24</f>
        <v>0</v>
      </c>
      <c r="C85" s="227">
        <f>Inscription!F24</f>
        <v>0</v>
      </c>
      <c r="D85" s="319"/>
      <c r="E85" s="315"/>
      <c r="F85" s="315"/>
      <c r="G85" s="315"/>
      <c r="H85" s="316"/>
      <c r="I85" s="319"/>
      <c r="J85" s="316"/>
      <c r="K85" s="319"/>
      <c r="L85" s="315"/>
      <c r="M85" s="315"/>
      <c r="N85" s="315"/>
      <c r="O85" s="315"/>
      <c r="P85" s="315"/>
      <c r="Q85" s="316"/>
      <c r="R85" s="319"/>
      <c r="S85" s="316"/>
      <c r="T85" s="374">
        <f>SUMIF('14 - 15 ans F'!$B$5:$B$34,$C85,'14 - 15 ans F'!$I$5:$I$34)</f>
        <v>0</v>
      </c>
      <c r="U85" s="275">
        <f>SUMIF('14 - 15 ans F'!$B$39:$B$68,$C85,'14 - 15 ans F'!$I$39:$I$68)</f>
        <v>0</v>
      </c>
      <c r="V85" s="275">
        <f>SUMIF('14 - 15 ans F'!$B$73:$B$102,$C85,'14 - 15 ans F'!$I$73:$I$102)</f>
        <v>0</v>
      </c>
      <c r="W85" s="275">
        <f>SUMIF('14 - 15 ans F'!$B$107:$B$136,$C85,'14 - 15 ans F'!$I$107:$I$136)</f>
        <v>0</v>
      </c>
      <c r="X85" s="371">
        <f>SUMIF('14 - 15 ans F'!$B$141:$B$170,$C85,'14 - 15 ans F'!$I$141:$I$170)</f>
        <v>0</v>
      </c>
      <c r="Y85" s="275">
        <f>SUMIF('14 - 15 ans F'!$B$175:$B$204,$C85,'14 - 15 ans F'!$I$175:$I$204)</f>
        <v>0</v>
      </c>
      <c r="Z85" s="331">
        <f>SUMIF('14 - 15 ans F'!$B$209:$B$238,$C85,'14 - 15 ans F'!$I$209:$I$238)</f>
        <v>0</v>
      </c>
      <c r="AA85" s="343">
        <f t="shared" si="4"/>
        <v>0</v>
      </c>
      <c r="AB85" s="344">
        <f t="shared" si="5"/>
        <v>11</v>
      </c>
      <c r="AC85" s="319"/>
      <c r="AD85" s="315"/>
      <c r="AE85" s="315"/>
      <c r="AF85" s="315"/>
      <c r="AG85" s="315"/>
      <c r="AH85" s="315"/>
      <c r="AI85" s="316"/>
      <c r="AJ85" s="319"/>
      <c r="AK85" s="316"/>
      <c r="AL85" s="319"/>
      <c r="AM85" s="315"/>
      <c r="AN85" s="315"/>
      <c r="AO85" s="315"/>
      <c r="AP85" s="315"/>
      <c r="AQ85" s="315"/>
      <c r="AR85" s="315"/>
      <c r="AS85" s="315"/>
      <c r="AT85" s="315"/>
      <c r="AU85" s="316"/>
      <c r="AV85" s="319"/>
      <c r="AW85" s="316"/>
      <c r="AX85" s="319"/>
      <c r="AY85" s="315"/>
      <c r="AZ85" s="315"/>
      <c r="BA85" s="315"/>
      <c r="BB85" s="315"/>
      <c r="BC85" s="315"/>
      <c r="BD85" s="315"/>
      <c r="BE85" s="315"/>
      <c r="BF85" s="315"/>
      <c r="BG85" s="316"/>
      <c r="BH85" s="319"/>
      <c r="BI85" s="316"/>
    </row>
    <row r="86" spans="1:61" x14ac:dyDescent="0.25">
      <c r="A86" s="441"/>
      <c r="B86" s="227">
        <f>Inscription!E25</f>
        <v>0</v>
      </c>
      <c r="C86" s="227">
        <f>Inscription!F25</f>
        <v>0</v>
      </c>
      <c r="D86" s="319"/>
      <c r="E86" s="315"/>
      <c r="F86" s="315"/>
      <c r="G86" s="315"/>
      <c r="H86" s="316"/>
      <c r="I86" s="319"/>
      <c r="J86" s="316"/>
      <c r="K86" s="319"/>
      <c r="L86" s="315"/>
      <c r="M86" s="315"/>
      <c r="N86" s="315"/>
      <c r="O86" s="315"/>
      <c r="P86" s="315"/>
      <c r="Q86" s="316"/>
      <c r="R86" s="319"/>
      <c r="S86" s="316"/>
      <c r="T86" s="374">
        <f>SUMIF('14 - 15 ans F'!$B$5:$B$34,$C86,'14 - 15 ans F'!$I$5:$I$34)</f>
        <v>0</v>
      </c>
      <c r="U86" s="275">
        <f>SUMIF('14 - 15 ans F'!$B$39:$B$68,$C86,'14 - 15 ans F'!$I$39:$I$68)</f>
        <v>0</v>
      </c>
      <c r="V86" s="275">
        <f>SUMIF('14 - 15 ans F'!$B$73:$B$102,$C86,'14 - 15 ans F'!$I$73:$I$102)</f>
        <v>0</v>
      </c>
      <c r="W86" s="275">
        <f>SUMIF('14 - 15 ans F'!$B$107:$B$136,$C86,'14 - 15 ans F'!$I$107:$I$136)</f>
        <v>0</v>
      </c>
      <c r="X86" s="371">
        <f>SUMIF('14 - 15 ans F'!$B$141:$B$170,$C86,'14 - 15 ans F'!$I$141:$I$170)</f>
        <v>0</v>
      </c>
      <c r="Y86" s="275">
        <f>SUMIF('14 - 15 ans F'!$B$175:$B$204,$C86,'14 - 15 ans F'!$I$175:$I$204)</f>
        <v>0</v>
      </c>
      <c r="Z86" s="331">
        <f>SUMIF('14 - 15 ans F'!$B$209:$B$238,$C86,'14 - 15 ans F'!$I$209:$I$238)</f>
        <v>0</v>
      </c>
      <c r="AA86" s="343">
        <f t="shared" si="4"/>
        <v>0</v>
      </c>
      <c r="AB86" s="344">
        <f t="shared" si="5"/>
        <v>11</v>
      </c>
      <c r="AC86" s="319"/>
      <c r="AD86" s="315"/>
      <c r="AE86" s="315"/>
      <c r="AF86" s="315"/>
      <c r="AG86" s="315"/>
      <c r="AH86" s="315"/>
      <c r="AI86" s="316"/>
      <c r="AJ86" s="319"/>
      <c r="AK86" s="316"/>
      <c r="AL86" s="319"/>
      <c r="AM86" s="315"/>
      <c r="AN86" s="315"/>
      <c r="AO86" s="315"/>
      <c r="AP86" s="315"/>
      <c r="AQ86" s="315"/>
      <c r="AR86" s="315"/>
      <c r="AS86" s="315"/>
      <c r="AT86" s="315"/>
      <c r="AU86" s="316"/>
      <c r="AV86" s="319"/>
      <c r="AW86" s="316"/>
      <c r="AX86" s="319"/>
      <c r="AY86" s="315"/>
      <c r="AZ86" s="315"/>
      <c r="BA86" s="315"/>
      <c r="BB86" s="315"/>
      <c r="BC86" s="315"/>
      <c r="BD86" s="315"/>
      <c r="BE86" s="315"/>
      <c r="BF86" s="315"/>
      <c r="BG86" s="316"/>
      <c r="BH86" s="319"/>
      <c r="BI86" s="316"/>
    </row>
    <row r="87" spans="1:61" x14ac:dyDescent="0.25">
      <c r="A87" s="441"/>
      <c r="B87" s="227">
        <f>Inscription!E26</f>
        <v>0</v>
      </c>
      <c r="C87" s="227">
        <f>Inscription!F26</f>
        <v>0</v>
      </c>
      <c r="D87" s="319"/>
      <c r="E87" s="315"/>
      <c r="F87" s="315"/>
      <c r="G87" s="315"/>
      <c r="H87" s="316"/>
      <c r="I87" s="319"/>
      <c r="J87" s="316"/>
      <c r="K87" s="319"/>
      <c r="L87" s="315"/>
      <c r="M87" s="315"/>
      <c r="N87" s="315"/>
      <c r="O87" s="315"/>
      <c r="P87" s="315"/>
      <c r="Q87" s="316"/>
      <c r="R87" s="319"/>
      <c r="S87" s="316"/>
      <c r="T87" s="374">
        <f>SUMIF('14 - 15 ans F'!$B$5:$B$34,$C87,'14 - 15 ans F'!$I$5:$I$34)</f>
        <v>0</v>
      </c>
      <c r="U87" s="275">
        <f>SUMIF('14 - 15 ans F'!$B$39:$B$68,$C87,'14 - 15 ans F'!$I$39:$I$68)</f>
        <v>0</v>
      </c>
      <c r="V87" s="275">
        <f>SUMIF('14 - 15 ans F'!$B$73:$B$102,$C87,'14 - 15 ans F'!$I$73:$I$102)</f>
        <v>0</v>
      </c>
      <c r="W87" s="275">
        <f>SUMIF('14 - 15 ans F'!$B$107:$B$136,$C87,'14 - 15 ans F'!$I$107:$I$136)</f>
        <v>0</v>
      </c>
      <c r="X87" s="371">
        <f>SUMIF('14 - 15 ans F'!$B$141:$B$170,$C87,'14 - 15 ans F'!$I$141:$I$170)</f>
        <v>0</v>
      </c>
      <c r="Y87" s="275">
        <f>SUMIF('14 - 15 ans F'!$B$175:$B$204,$C87,'14 - 15 ans F'!$I$175:$I$204)</f>
        <v>0</v>
      </c>
      <c r="Z87" s="331">
        <f>SUMIF('14 - 15 ans F'!$B$209:$B$238,$C87,'14 - 15 ans F'!$I$209:$I$238)</f>
        <v>0</v>
      </c>
      <c r="AA87" s="343">
        <f t="shared" si="4"/>
        <v>0</v>
      </c>
      <c r="AB87" s="344">
        <f t="shared" si="5"/>
        <v>11</v>
      </c>
      <c r="AC87" s="319"/>
      <c r="AD87" s="315"/>
      <c r="AE87" s="315"/>
      <c r="AF87" s="315"/>
      <c r="AG87" s="315"/>
      <c r="AH87" s="315"/>
      <c r="AI87" s="316"/>
      <c r="AJ87" s="319"/>
      <c r="AK87" s="316"/>
      <c r="AL87" s="319"/>
      <c r="AM87" s="315"/>
      <c r="AN87" s="315"/>
      <c r="AO87" s="315"/>
      <c r="AP87" s="315"/>
      <c r="AQ87" s="315"/>
      <c r="AR87" s="315"/>
      <c r="AS87" s="315"/>
      <c r="AT87" s="315"/>
      <c r="AU87" s="316"/>
      <c r="AV87" s="319"/>
      <c r="AW87" s="316"/>
      <c r="AX87" s="319"/>
      <c r="AY87" s="315"/>
      <c r="AZ87" s="315"/>
      <c r="BA87" s="315"/>
      <c r="BB87" s="315"/>
      <c r="BC87" s="315"/>
      <c r="BD87" s="315"/>
      <c r="BE87" s="315"/>
      <c r="BF87" s="315"/>
      <c r="BG87" s="316"/>
      <c r="BH87" s="319"/>
      <c r="BI87" s="316"/>
    </row>
    <row r="88" spans="1:61" x14ac:dyDescent="0.25">
      <c r="A88" s="441"/>
      <c r="B88" s="227">
        <f>Inscription!E27</f>
        <v>0</v>
      </c>
      <c r="C88" s="227">
        <f>Inscription!F27</f>
        <v>0</v>
      </c>
      <c r="D88" s="319"/>
      <c r="E88" s="315"/>
      <c r="F88" s="315"/>
      <c r="G88" s="315"/>
      <c r="H88" s="316"/>
      <c r="I88" s="319"/>
      <c r="J88" s="316"/>
      <c r="K88" s="319"/>
      <c r="L88" s="315"/>
      <c r="M88" s="315"/>
      <c r="N88" s="315"/>
      <c r="O88" s="315"/>
      <c r="P88" s="315"/>
      <c r="Q88" s="316"/>
      <c r="R88" s="319"/>
      <c r="S88" s="316"/>
      <c r="T88" s="374">
        <f>SUMIF('14 - 15 ans F'!$B$5:$B$34,$C88,'14 - 15 ans F'!$I$5:$I$34)</f>
        <v>0</v>
      </c>
      <c r="U88" s="275">
        <f>SUMIF('14 - 15 ans F'!$B$39:$B$68,$C88,'14 - 15 ans F'!$I$39:$I$68)</f>
        <v>0</v>
      </c>
      <c r="V88" s="275">
        <f>SUMIF('14 - 15 ans F'!$B$73:$B$102,$C88,'14 - 15 ans F'!$I$73:$I$102)</f>
        <v>0</v>
      </c>
      <c r="W88" s="275">
        <f>SUMIF('14 - 15 ans F'!$B$107:$B$136,$C88,'14 - 15 ans F'!$I$107:$I$136)</f>
        <v>0</v>
      </c>
      <c r="X88" s="371">
        <f>SUMIF('14 - 15 ans F'!$B$141:$B$170,$C88,'14 - 15 ans F'!$I$141:$I$170)</f>
        <v>0</v>
      </c>
      <c r="Y88" s="275">
        <f>SUMIF('14 - 15 ans F'!$B$175:$B$204,$C88,'14 - 15 ans F'!$I$175:$I$204)</f>
        <v>0</v>
      </c>
      <c r="Z88" s="331">
        <f>SUMIF('14 - 15 ans F'!$B$209:$B$238,$C88,'14 - 15 ans F'!$I$209:$I$238)</f>
        <v>0</v>
      </c>
      <c r="AA88" s="343">
        <f t="shared" si="4"/>
        <v>0</v>
      </c>
      <c r="AB88" s="344">
        <f t="shared" si="5"/>
        <v>11</v>
      </c>
      <c r="AC88" s="319"/>
      <c r="AD88" s="315"/>
      <c r="AE88" s="315"/>
      <c r="AF88" s="315"/>
      <c r="AG88" s="315"/>
      <c r="AH88" s="315"/>
      <c r="AI88" s="316"/>
      <c r="AJ88" s="319"/>
      <c r="AK88" s="316"/>
      <c r="AL88" s="319"/>
      <c r="AM88" s="315"/>
      <c r="AN88" s="315"/>
      <c r="AO88" s="315"/>
      <c r="AP88" s="315"/>
      <c r="AQ88" s="315"/>
      <c r="AR88" s="315"/>
      <c r="AS88" s="315"/>
      <c r="AT88" s="315"/>
      <c r="AU88" s="316"/>
      <c r="AV88" s="319"/>
      <c r="AW88" s="316"/>
      <c r="AX88" s="319"/>
      <c r="AY88" s="315"/>
      <c r="AZ88" s="315"/>
      <c r="BA88" s="315"/>
      <c r="BB88" s="315"/>
      <c r="BC88" s="315"/>
      <c r="BD88" s="315"/>
      <c r="BE88" s="315"/>
      <c r="BF88" s="315"/>
      <c r="BG88" s="316"/>
      <c r="BH88" s="319"/>
      <c r="BI88" s="316"/>
    </row>
    <row r="89" spans="1:61" x14ac:dyDescent="0.25">
      <c r="A89" s="441"/>
      <c r="B89" s="227">
        <f>Inscription!E28</f>
        <v>0</v>
      </c>
      <c r="C89" s="227">
        <f>Inscription!F28</f>
        <v>0</v>
      </c>
      <c r="D89" s="319"/>
      <c r="E89" s="315"/>
      <c r="F89" s="315"/>
      <c r="G89" s="315"/>
      <c r="H89" s="316"/>
      <c r="I89" s="319"/>
      <c r="J89" s="316"/>
      <c r="K89" s="319"/>
      <c r="L89" s="315"/>
      <c r="M89" s="315"/>
      <c r="N89" s="315"/>
      <c r="O89" s="315"/>
      <c r="P89" s="315"/>
      <c r="Q89" s="316"/>
      <c r="R89" s="319"/>
      <c r="S89" s="316"/>
      <c r="T89" s="374">
        <f>SUMIF('14 - 15 ans F'!$B$5:$B$34,$C89,'14 - 15 ans F'!$I$5:$I$34)</f>
        <v>0</v>
      </c>
      <c r="U89" s="275">
        <f>SUMIF('14 - 15 ans F'!$B$39:$B$68,$C89,'14 - 15 ans F'!$I$39:$I$68)</f>
        <v>0</v>
      </c>
      <c r="V89" s="275">
        <f>SUMIF('14 - 15 ans F'!$B$73:$B$102,$C89,'14 - 15 ans F'!$I$73:$I$102)</f>
        <v>0</v>
      </c>
      <c r="W89" s="275">
        <f>SUMIF('14 - 15 ans F'!$B$107:$B$136,$C89,'14 - 15 ans F'!$I$107:$I$136)</f>
        <v>0</v>
      </c>
      <c r="X89" s="371">
        <f>SUMIF('14 - 15 ans F'!$B$141:$B$170,$C89,'14 - 15 ans F'!$I$141:$I$170)</f>
        <v>0</v>
      </c>
      <c r="Y89" s="275">
        <f>SUMIF('14 - 15 ans F'!$B$175:$B$204,$C89,'14 - 15 ans F'!$I$175:$I$204)</f>
        <v>0</v>
      </c>
      <c r="Z89" s="331">
        <f>SUMIF('14 - 15 ans F'!$B$209:$B$238,$C89,'14 - 15 ans F'!$I$209:$I$238)</f>
        <v>0</v>
      </c>
      <c r="AA89" s="343">
        <f t="shared" si="4"/>
        <v>0</v>
      </c>
      <c r="AB89" s="344">
        <f t="shared" si="5"/>
        <v>11</v>
      </c>
      <c r="AC89" s="319"/>
      <c r="AD89" s="315"/>
      <c r="AE89" s="315"/>
      <c r="AF89" s="315"/>
      <c r="AG89" s="315"/>
      <c r="AH89" s="315"/>
      <c r="AI89" s="316"/>
      <c r="AJ89" s="319"/>
      <c r="AK89" s="316"/>
      <c r="AL89" s="319"/>
      <c r="AM89" s="315"/>
      <c r="AN89" s="315"/>
      <c r="AO89" s="315"/>
      <c r="AP89" s="315"/>
      <c r="AQ89" s="315"/>
      <c r="AR89" s="315"/>
      <c r="AS89" s="315"/>
      <c r="AT89" s="315"/>
      <c r="AU89" s="316"/>
      <c r="AV89" s="319"/>
      <c r="AW89" s="316"/>
      <c r="AX89" s="319"/>
      <c r="AY89" s="315"/>
      <c r="AZ89" s="315"/>
      <c r="BA89" s="315"/>
      <c r="BB89" s="315"/>
      <c r="BC89" s="315"/>
      <c r="BD89" s="315"/>
      <c r="BE89" s="315"/>
      <c r="BF89" s="315"/>
      <c r="BG89" s="316"/>
      <c r="BH89" s="319"/>
      <c r="BI89" s="316"/>
    </row>
    <row r="90" spans="1:61" x14ac:dyDescent="0.25">
      <c r="A90" s="441"/>
      <c r="B90" s="227">
        <f>Inscription!E29</f>
        <v>0</v>
      </c>
      <c r="C90" s="227">
        <f>Inscription!F29</f>
        <v>0</v>
      </c>
      <c r="D90" s="319"/>
      <c r="E90" s="315"/>
      <c r="F90" s="315"/>
      <c r="G90" s="315"/>
      <c r="H90" s="316"/>
      <c r="I90" s="319"/>
      <c r="J90" s="316"/>
      <c r="K90" s="319"/>
      <c r="L90" s="315"/>
      <c r="M90" s="315"/>
      <c r="N90" s="315"/>
      <c r="O90" s="315"/>
      <c r="P90" s="315"/>
      <c r="Q90" s="316"/>
      <c r="R90" s="319"/>
      <c r="S90" s="316"/>
      <c r="T90" s="374">
        <f>SUMIF('14 - 15 ans F'!$B$5:$B$34,$C90,'14 - 15 ans F'!$I$5:$I$34)</f>
        <v>0</v>
      </c>
      <c r="U90" s="275">
        <f>SUMIF('14 - 15 ans F'!$B$39:$B$68,$C90,'14 - 15 ans F'!$I$39:$I$68)</f>
        <v>0</v>
      </c>
      <c r="V90" s="275">
        <f>SUMIF('14 - 15 ans F'!$B$73:$B$102,$C90,'14 - 15 ans F'!$I$73:$I$102)</f>
        <v>0</v>
      </c>
      <c r="W90" s="275">
        <f>SUMIF('14 - 15 ans F'!$B$107:$B$136,$C90,'14 - 15 ans F'!$I$107:$I$136)</f>
        <v>0</v>
      </c>
      <c r="X90" s="371">
        <f>SUMIF('14 - 15 ans F'!$B$141:$B$170,$C90,'14 - 15 ans F'!$I$141:$I$170)</f>
        <v>0</v>
      </c>
      <c r="Y90" s="275">
        <f>SUMIF('14 - 15 ans F'!$B$175:$B$204,$C90,'14 - 15 ans F'!$I$175:$I$204)</f>
        <v>0</v>
      </c>
      <c r="Z90" s="331">
        <f>SUMIF('14 - 15 ans F'!$B$209:$B$238,$C90,'14 - 15 ans F'!$I$209:$I$238)</f>
        <v>0</v>
      </c>
      <c r="AA90" s="343">
        <f t="shared" si="4"/>
        <v>0</v>
      </c>
      <c r="AB90" s="344">
        <f t="shared" si="5"/>
        <v>11</v>
      </c>
      <c r="AC90" s="319"/>
      <c r="AD90" s="315"/>
      <c r="AE90" s="315"/>
      <c r="AF90" s="315"/>
      <c r="AG90" s="315"/>
      <c r="AH90" s="315"/>
      <c r="AI90" s="316"/>
      <c r="AJ90" s="319"/>
      <c r="AK90" s="316"/>
      <c r="AL90" s="319"/>
      <c r="AM90" s="315"/>
      <c r="AN90" s="315"/>
      <c r="AO90" s="315"/>
      <c r="AP90" s="315"/>
      <c r="AQ90" s="315"/>
      <c r="AR90" s="315"/>
      <c r="AS90" s="315"/>
      <c r="AT90" s="315"/>
      <c r="AU90" s="316"/>
      <c r="AV90" s="319"/>
      <c r="AW90" s="316"/>
      <c r="AX90" s="319"/>
      <c r="AY90" s="315"/>
      <c r="AZ90" s="315"/>
      <c r="BA90" s="315"/>
      <c r="BB90" s="315"/>
      <c r="BC90" s="315"/>
      <c r="BD90" s="315"/>
      <c r="BE90" s="315"/>
      <c r="BF90" s="315"/>
      <c r="BG90" s="316"/>
      <c r="BH90" s="319"/>
      <c r="BI90" s="316"/>
    </row>
    <row r="91" spans="1:61" x14ac:dyDescent="0.25">
      <c r="A91" s="441"/>
      <c r="B91" s="227">
        <f>Inscription!E30</f>
        <v>0</v>
      </c>
      <c r="C91" s="227">
        <f>Inscription!F30</f>
        <v>0</v>
      </c>
      <c r="D91" s="319"/>
      <c r="E91" s="315"/>
      <c r="F91" s="315"/>
      <c r="G91" s="315"/>
      <c r="H91" s="316"/>
      <c r="I91" s="319"/>
      <c r="J91" s="316"/>
      <c r="K91" s="319"/>
      <c r="L91" s="315"/>
      <c r="M91" s="315"/>
      <c r="N91" s="315"/>
      <c r="O91" s="315"/>
      <c r="P91" s="315"/>
      <c r="Q91" s="316"/>
      <c r="R91" s="319"/>
      <c r="S91" s="316"/>
      <c r="T91" s="374">
        <f>SUMIF('14 - 15 ans F'!$B$5:$B$34,$C91,'14 - 15 ans F'!$I$5:$I$34)</f>
        <v>0</v>
      </c>
      <c r="U91" s="275">
        <f>SUMIF('14 - 15 ans F'!$B$39:$B$68,$C91,'14 - 15 ans F'!$I$39:$I$68)</f>
        <v>0</v>
      </c>
      <c r="V91" s="275">
        <f>SUMIF('14 - 15 ans F'!$B$73:$B$102,$C91,'14 - 15 ans F'!$I$73:$I$102)</f>
        <v>0</v>
      </c>
      <c r="W91" s="275">
        <f>SUMIF('14 - 15 ans F'!$B$107:$B$136,$C91,'14 - 15 ans F'!$I$107:$I$136)</f>
        <v>0</v>
      </c>
      <c r="X91" s="371">
        <f>SUMIF('14 - 15 ans F'!$B$141:$B$170,$C91,'14 - 15 ans F'!$I$141:$I$170)</f>
        <v>0</v>
      </c>
      <c r="Y91" s="275">
        <f>SUMIF('14 - 15 ans F'!$B$175:$B$204,$C91,'14 - 15 ans F'!$I$175:$I$204)</f>
        <v>0</v>
      </c>
      <c r="Z91" s="331">
        <f>SUMIF('14 - 15 ans F'!$B$209:$B$238,$C91,'14 - 15 ans F'!$I$209:$I$238)</f>
        <v>0</v>
      </c>
      <c r="AA91" s="343">
        <f t="shared" si="4"/>
        <v>0</v>
      </c>
      <c r="AB91" s="344">
        <f t="shared" si="5"/>
        <v>11</v>
      </c>
      <c r="AC91" s="319"/>
      <c r="AD91" s="315"/>
      <c r="AE91" s="315"/>
      <c r="AF91" s="315"/>
      <c r="AG91" s="315"/>
      <c r="AH91" s="315"/>
      <c r="AI91" s="316"/>
      <c r="AJ91" s="319"/>
      <c r="AK91" s="316"/>
      <c r="AL91" s="319"/>
      <c r="AM91" s="315"/>
      <c r="AN91" s="315"/>
      <c r="AO91" s="315"/>
      <c r="AP91" s="315"/>
      <c r="AQ91" s="315"/>
      <c r="AR91" s="315"/>
      <c r="AS91" s="315"/>
      <c r="AT91" s="315"/>
      <c r="AU91" s="316"/>
      <c r="AV91" s="319"/>
      <c r="AW91" s="316"/>
      <c r="AX91" s="319"/>
      <c r="AY91" s="315"/>
      <c r="AZ91" s="315"/>
      <c r="BA91" s="315"/>
      <c r="BB91" s="315"/>
      <c r="BC91" s="315"/>
      <c r="BD91" s="315"/>
      <c r="BE91" s="315"/>
      <c r="BF91" s="315"/>
      <c r="BG91" s="316"/>
      <c r="BH91" s="319"/>
      <c r="BI91" s="316"/>
    </row>
    <row r="92" spans="1:61" ht="15.75" thickBot="1" x14ac:dyDescent="0.3">
      <c r="A92" s="442"/>
      <c r="B92" s="228">
        <f>Inscription!E31</f>
        <v>0</v>
      </c>
      <c r="C92" s="228">
        <f>Inscription!F31</f>
        <v>0</v>
      </c>
      <c r="D92" s="323"/>
      <c r="E92" s="317"/>
      <c r="F92" s="317"/>
      <c r="G92" s="317"/>
      <c r="H92" s="318"/>
      <c r="I92" s="323"/>
      <c r="J92" s="318"/>
      <c r="K92" s="323"/>
      <c r="L92" s="317"/>
      <c r="M92" s="317"/>
      <c r="N92" s="317"/>
      <c r="O92" s="317"/>
      <c r="P92" s="317"/>
      <c r="Q92" s="318"/>
      <c r="R92" s="323"/>
      <c r="S92" s="318"/>
      <c r="T92" s="375">
        <f>SUMIF('14 - 15 ans F'!$B$5:$B$34,$C92,'14 - 15 ans F'!$I$5:$I$34)</f>
        <v>0</v>
      </c>
      <c r="U92" s="234">
        <f>SUMIF('14 - 15 ans F'!$B$39:$B$68,$C92,'14 - 15 ans F'!$I$39:$I$68)</f>
        <v>0</v>
      </c>
      <c r="V92" s="234">
        <f>SUMIF('14 - 15 ans F'!$B$73:$B$102,$C92,'14 - 15 ans F'!$I$73:$I$102)</f>
        <v>0</v>
      </c>
      <c r="W92" s="234">
        <f>SUMIF('14 - 15 ans F'!$B$107:$B$136,$C92,'14 - 15 ans F'!$I$107:$I$136)</f>
        <v>0</v>
      </c>
      <c r="X92" s="372">
        <f>SUMIF('14 - 15 ans F'!$B$141:$B$170,$C92,'14 - 15 ans F'!$I$141:$I$170)</f>
        <v>0</v>
      </c>
      <c r="Y92" s="234">
        <f>SUMIF('14 - 15 ans F'!$B$175:$B$204,$C92,'14 - 15 ans F'!$I$175:$I$204)</f>
        <v>0</v>
      </c>
      <c r="Z92" s="332">
        <f>SUMIF('14 - 15 ans F'!$B$209:$B$238,$C92,'14 - 15 ans F'!$I$209:$I$238)</f>
        <v>0</v>
      </c>
      <c r="AA92" s="345">
        <f t="shared" si="4"/>
        <v>0</v>
      </c>
      <c r="AB92" s="346">
        <f t="shared" si="5"/>
        <v>11</v>
      </c>
      <c r="AC92" s="323"/>
      <c r="AD92" s="317"/>
      <c r="AE92" s="317"/>
      <c r="AF92" s="317"/>
      <c r="AG92" s="317"/>
      <c r="AH92" s="317"/>
      <c r="AI92" s="318"/>
      <c r="AJ92" s="323"/>
      <c r="AK92" s="318"/>
      <c r="AL92" s="323"/>
      <c r="AM92" s="317"/>
      <c r="AN92" s="317"/>
      <c r="AO92" s="317"/>
      <c r="AP92" s="317"/>
      <c r="AQ92" s="317"/>
      <c r="AR92" s="317"/>
      <c r="AS92" s="317"/>
      <c r="AT92" s="317"/>
      <c r="AU92" s="318"/>
      <c r="AV92" s="323"/>
      <c r="AW92" s="318"/>
      <c r="AX92" s="323"/>
      <c r="AY92" s="317"/>
      <c r="AZ92" s="317"/>
      <c r="BA92" s="317"/>
      <c r="BB92" s="317"/>
      <c r="BC92" s="317"/>
      <c r="BD92" s="317"/>
      <c r="BE92" s="317"/>
      <c r="BF92" s="317"/>
      <c r="BG92" s="318"/>
      <c r="BH92" s="323"/>
      <c r="BI92" s="318"/>
    </row>
    <row r="93" spans="1:61" x14ac:dyDescent="0.25">
      <c r="A93" s="440" t="s">
        <v>165</v>
      </c>
      <c r="B93" s="312" t="str">
        <f>Inscription!G2</f>
        <v>Dam'eauclès</v>
      </c>
      <c r="C93" s="312" t="str">
        <f>Inscription!H2</f>
        <v>Jacob Rousson</v>
      </c>
      <c r="D93" s="322"/>
      <c r="E93" s="313"/>
      <c r="F93" s="313"/>
      <c r="G93" s="313"/>
      <c r="H93" s="314"/>
      <c r="I93" s="322"/>
      <c r="J93" s="314"/>
      <c r="K93" s="322"/>
      <c r="L93" s="313"/>
      <c r="M93" s="313"/>
      <c r="N93" s="313"/>
      <c r="O93" s="313"/>
      <c r="P93" s="313"/>
      <c r="Q93" s="314"/>
      <c r="R93" s="322"/>
      <c r="S93" s="314"/>
      <c r="T93" s="322"/>
      <c r="U93" s="313"/>
      <c r="V93" s="313"/>
      <c r="W93" s="313"/>
      <c r="X93" s="313"/>
      <c r="Y93" s="313"/>
      <c r="Z93" s="314"/>
      <c r="AA93" s="322"/>
      <c r="AB93" s="314"/>
      <c r="AC93" s="373">
        <f>SUMIF('14 - 15 ans H'!$B$5:$B$34,$C93,'14 - 15 ans H'!$I$5:$I$34)</f>
        <v>0</v>
      </c>
      <c r="AD93" s="15">
        <f>SUMIF('14 - 15 ans H'!$B$39:$B$68,$C93,'14 - 15 ans H'!$I$39:$I$68)</f>
        <v>18</v>
      </c>
      <c r="AE93" s="15">
        <f>SUMIF('14 - 15 ans H'!$B$73:$B$102,$C93,'14 - 15 ans H'!$I$73:$I$102)</f>
        <v>16</v>
      </c>
      <c r="AF93" s="15">
        <f>SUMIF('14 - 15 ans H'!$B$107:$B$136,$C93,'14 - 15 ans H'!$I$107:$I$136)</f>
        <v>12</v>
      </c>
      <c r="AG93" s="370">
        <f>SUMIF('14 - 15 ans H'!$B$141:$B$170,$C93,'14 - 15 ans H'!$I$141:$I$170)</f>
        <v>13</v>
      </c>
      <c r="AH93" s="15">
        <f>SUMIF('14 - 15 ans H'!$B$175:$B$204,$C93,'14 - 15 ans H'!$I$175:$I$204)</f>
        <v>16</v>
      </c>
      <c r="AI93" s="330">
        <f>SUMIF('14 - 15 ans H'!$B$209:$B$238,$C93,'14 - 15 ans H'!$I$209:$I$238)</f>
        <v>0</v>
      </c>
      <c r="AJ93" s="341">
        <f>SUM(AD93+AE93+AF93+AH93+AG93)</f>
        <v>75</v>
      </c>
      <c r="AK93" s="342">
        <f>RANK(AJ93,$AJ$93:$AJ$122)</f>
        <v>3</v>
      </c>
      <c r="AL93" s="322"/>
      <c r="AM93" s="313"/>
      <c r="AN93" s="313"/>
      <c r="AO93" s="313"/>
      <c r="AP93" s="313"/>
      <c r="AQ93" s="313"/>
      <c r="AR93" s="313"/>
      <c r="AS93" s="313"/>
      <c r="AT93" s="313"/>
      <c r="AU93" s="314"/>
      <c r="AV93" s="322"/>
      <c r="AW93" s="314"/>
      <c r="AX93" s="322"/>
      <c r="AY93" s="313"/>
      <c r="AZ93" s="313"/>
      <c r="BA93" s="313"/>
      <c r="BB93" s="313"/>
      <c r="BC93" s="313"/>
      <c r="BD93" s="313"/>
      <c r="BE93" s="313"/>
      <c r="BF93" s="313"/>
      <c r="BG93" s="314"/>
      <c r="BH93" s="322"/>
      <c r="BI93" s="314"/>
    </row>
    <row r="94" spans="1:61" x14ac:dyDescent="0.25">
      <c r="A94" s="441"/>
      <c r="B94" s="227" t="str">
        <f>Inscription!G3</f>
        <v>Dam'eauclès</v>
      </c>
      <c r="C94" s="227" t="str">
        <f>Inscription!H3</f>
        <v>Julien Turgeon</v>
      </c>
      <c r="D94" s="319"/>
      <c r="E94" s="315"/>
      <c r="F94" s="315"/>
      <c r="G94" s="315"/>
      <c r="H94" s="316"/>
      <c r="I94" s="319"/>
      <c r="J94" s="316"/>
      <c r="K94" s="319"/>
      <c r="L94" s="315"/>
      <c r="M94" s="315"/>
      <c r="N94" s="315"/>
      <c r="O94" s="315"/>
      <c r="P94" s="315"/>
      <c r="Q94" s="316"/>
      <c r="R94" s="319"/>
      <c r="S94" s="316"/>
      <c r="T94" s="319"/>
      <c r="U94" s="315"/>
      <c r="V94" s="315"/>
      <c r="W94" s="315"/>
      <c r="X94" s="315"/>
      <c r="Y94" s="315"/>
      <c r="Z94" s="316"/>
      <c r="AA94" s="319"/>
      <c r="AB94" s="316"/>
      <c r="AC94" s="374">
        <f>SUMIF('14 - 15 ans H'!$B$5:$B$34,$C94,'14 - 15 ans H'!$I$5:$I$34)</f>
        <v>0</v>
      </c>
      <c r="AD94" s="275">
        <f>SUMIF('14 - 15 ans H'!$B$39:$B$68,$C94,'14 - 15 ans H'!$I$39:$I$68)</f>
        <v>20</v>
      </c>
      <c r="AE94" s="275">
        <f>SUMIF('14 - 15 ans H'!$B$73:$B$102,$C94,'14 - 15 ans H'!$I$73:$I$102)</f>
        <v>20</v>
      </c>
      <c r="AF94" s="275">
        <f>SUMIF('14 - 15 ans H'!$B$107:$B$136,$C94,'14 - 15 ans H'!$I$107:$I$136)</f>
        <v>20</v>
      </c>
      <c r="AG94" s="371">
        <f>SUMIF('14 - 15 ans H'!$B$141:$B$170,$C94,'14 - 15 ans H'!$I$141:$I$170)</f>
        <v>20</v>
      </c>
      <c r="AH94" s="275">
        <f>SUMIF('14 - 15 ans H'!$B$175:$B$204,$C94,'14 - 15 ans H'!$I$175:$I$204)</f>
        <v>20</v>
      </c>
      <c r="AI94" s="331">
        <f>SUMIF('14 - 15 ans H'!$B$209:$B$238,$C94,'14 - 15 ans H'!$I$209:$I$238)</f>
        <v>0</v>
      </c>
      <c r="AJ94" s="343">
        <f t="shared" ref="AJ94:AJ122" si="6">SUM(AD94+AE94+AF94+AH94+AG94)</f>
        <v>100</v>
      </c>
      <c r="AK94" s="344">
        <f t="shared" ref="AK94:AK122" si="7">RANK(AJ94,$AJ$93:$AJ$122)</f>
        <v>1</v>
      </c>
      <c r="AL94" s="319"/>
      <c r="AM94" s="315"/>
      <c r="AN94" s="315"/>
      <c r="AO94" s="315"/>
      <c r="AP94" s="315"/>
      <c r="AQ94" s="315"/>
      <c r="AR94" s="315"/>
      <c r="AS94" s="315"/>
      <c r="AT94" s="315"/>
      <c r="AU94" s="316"/>
      <c r="AV94" s="319"/>
      <c r="AW94" s="316"/>
      <c r="AX94" s="319"/>
      <c r="AY94" s="315"/>
      <c r="AZ94" s="315"/>
      <c r="BA94" s="315"/>
      <c r="BB94" s="315"/>
      <c r="BC94" s="315"/>
      <c r="BD94" s="315"/>
      <c r="BE94" s="315"/>
      <c r="BF94" s="315"/>
      <c r="BG94" s="316"/>
      <c r="BH94" s="319"/>
      <c r="BI94" s="316"/>
    </row>
    <row r="95" spans="1:61" x14ac:dyDescent="0.25">
      <c r="A95" s="441"/>
      <c r="B95" s="227" t="str">
        <f>Inscription!G4</f>
        <v>Dam'eauclès</v>
      </c>
      <c r="C95" s="227" t="str">
        <f>Inscription!H4</f>
        <v>James Willamson</v>
      </c>
      <c r="D95" s="319"/>
      <c r="E95" s="315"/>
      <c r="F95" s="315"/>
      <c r="G95" s="315"/>
      <c r="H95" s="316"/>
      <c r="I95" s="319"/>
      <c r="J95" s="316"/>
      <c r="K95" s="319"/>
      <c r="L95" s="315"/>
      <c r="M95" s="315"/>
      <c r="N95" s="315"/>
      <c r="O95" s="315"/>
      <c r="P95" s="315"/>
      <c r="Q95" s="316"/>
      <c r="R95" s="319"/>
      <c r="S95" s="316"/>
      <c r="T95" s="319"/>
      <c r="U95" s="315"/>
      <c r="V95" s="315"/>
      <c r="W95" s="315"/>
      <c r="X95" s="315"/>
      <c r="Y95" s="315"/>
      <c r="Z95" s="316"/>
      <c r="AA95" s="319"/>
      <c r="AB95" s="316"/>
      <c r="AC95" s="374">
        <f>SUMIF('14 - 15 ans H'!$B$5:$B$34,$C95,'14 - 15 ans H'!$I$5:$I$34)</f>
        <v>0</v>
      </c>
      <c r="AD95" s="275">
        <f>SUMIF('14 - 15 ans H'!$B$39:$B$68,$C95,'14 - 15 ans H'!$I$39:$I$68)</f>
        <v>13</v>
      </c>
      <c r="AE95" s="275">
        <f>SUMIF('14 - 15 ans H'!$B$73:$B$102,$C95,'14 - 15 ans H'!$I$73:$I$102)</f>
        <v>11</v>
      </c>
      <c r="AF95" s="275">
        <f>SUMIF('14 - 15 ans H'!$B$107:$B$136,$C95,'14 - 15 ans H'!$I$107:$I$136)</f>
        <v>11</v>
      </c>
      <c r="AG95" s="371">
        <f>SUMIF('14 - 15 ans H'!$B$141:$B$170,$C95,'14 - 15 ans H'!$I$141:$I$170)</f>
        <v>11</v>
      </c>
      <c r="AH95" s="275">
        <f>SUMIF('14 - 15 ans H'!$B$175:$B$204,$C95,'14 - 15 ans H'!$I$175:$I$204)</f>
        <v>11</v>
      </c>
      <c r="AI95" s="331">
        <f>SUMIF('14 - 15 ans H'!$B$209:$B$238,$C95,'14 - 15 ans H'!$I$209:$I$238)</f>
        <v>0</v>
      </c>
      <c r="AJ95" s="343">
        <f t="shared" si="6"/>
        <v>57</v>
      </c>
      <c r="AK95" s="344">
        <f t="shared" si="7"/>
        <v>6</v>
      </c>
      <c r="AL95" s="319"/>
      <c r="AM95" s="315"/>
      <c r="AN95" s="315"/>
      <c r="AO95" s="315"/>
      <c r="AP95" s="315"/>
      <c r="AQ95" s="315"/>
      <c r="AR95" s="315"/>
      <c r="AS95" s="315"/>
      <c r="AT95" s="315"/>
      <c r="AU95" s="316"/>
      <c r="AV95" s="319"/>
      <c r="AW95" s="316"/>
      <c r="AX95" s="319"/>
      <c r="AY95" s="315"/>
      <c r="AZ95" s="315"/>
      <c r="BA95" s="315"/>
      <c r="BB95" s="315"/>
      <c r="BC95" s="315"/>
      <c r="BD95" s="315"/>
      <c r="BE95" s="315"/>
      <c r="BF95" s="315"/>
      <c r="BG95" s="316"/>
      <c r="BH95" s="319"/>
      <c r="BI95" s="316"/>
    </row>
    <row r="96" spans="1:61" x14ac:dyDescent="0.25">
      <c r="A96" s="441"/>
      <c r="B96" s="227" t="str">
        <f>Inscription!G5</f>
        <v>CSRAD</v>
      </c>
      <c r="C96" s="227" t="str">
        <f>Inscription!H5</f>
        <v>Alexandre Vincent</v>
      </c>
      <c r="D96" s="319"/>
      <c r="E96" s="315"/>
      <c r="F96" s="315"/>
      <c r="G96" s="315"/>
      <c r="H96" s="316"/>
      <c r="I96" s="319"/>
      <c r="J96" s="316"/>
      <c r="K96" s="319"/>
      <c r="L96" s="315"/>
      <c r="M96" s="315"/>
      <c r="N96" s="315"/>
      <c r="O96" s="315"/>
      <c r="P96" s="315"/>
      <c r="Q96" s="316"/>
      <c r="R96" s="319"/>
      <c r="S96" s="316"/>
      <c r="T96" s="319"/>
      <c r="U96" s="315"/>
      <c r="V96" s="315"/>
      <c r="W96" s="315"/>
      <c r="X96" s="315"/>
      <c r="Y96" s="315"/>
      <c r="Z96" s="316"/>
      <c r="AA96" s="319"/>
      <c r="AB96" s="316"/>
      <c r="AC96" s="374">
        <f>SUMIF('14 - 15 ans H'!$B$5:$B$34,$C96,'14 - 15 ans H'!$I$5:$I$34)</f>
        <v>0</v>
      </c>
      <c r="AD96" s="275">
        <f>SUMIF('14 - 15 ans H'!$B$39:$B$68,$C96,'14 - 15 ans H'!$I$39:$I$68)</f>
        <v>14</v>
      </c>
      <c r="AE96" s="275">
        <f>SUMIF('14 - 15 ans H'!$B$73:$B$102,$C96,'14 - 15 ans H'!$I$73:$I$102)</f>
        <v>12</v>
      </c>
      <c r="AF96" s="275">
        <f>SUMIF('14 - 15 ans H'!$B$107:$B$136,$C96,'14 - 15 ans H'!$I$107:$I$136)</f>
        <v>13</v>
      </c>
      <c r="AG96" s="371">
        <f>SUMIF('14 - 15 ans H'!$B$141:$B$170,$C96,'14 - 15 ans H'!$I$141:$I$170)</f>
        <v>12</v>
      </c>
      <c r="AH96" s="275">
        <f>SUMIF('14 - 15 ans H'!$B$175:$B$204,$C96,'14 - 15 ans H'!$I$175:$I$204)</f>
        <v>12</v>
      </c>
      <c r="AI96" s="331">
        <f>SUMIF('14 - 15 ans H'!$B$209:$B$238,$C96,'14 - 15 ans H'!$I$209:$I$238)</f>
        <v>0</v>
      </c>
      <c r="AJ96" s="343">
        <f t="shared" si="6"/>
        <v>63</v>
      </c>
      <c r="AK96" s="344">
        <f t="shared" si="7"/>
        <v>5</v>
      </c>
      <c r="AL96" s="319"/>
      <c r="AM96" s="315"/>
      <c r="AN96" s="315"/>
      <c r="AO96" s="315"/>
      <c r="AP96" s="315"/>
      <c r="AQ96" s="315"/>
      <c r="AR96" s="315"/>
      <c r="AS96" s="315"/>
      <c r="AT96" s="315"/>
      <c r="AU96" s="316"/>
      <c r="AV96" s="319"/>
      <c r="AW96" s="316"/>
      <c r="AX96" s="319"/>
      <c r="AY96" s="315"/>
      <c r="AZ96" s="315"/>
      <c r="BA96" s="315"/>
      <c r="BB96" s="315"/>
      <c r="BC96" s="315"/>
      <c r="BD96" s="315"/>
      <c r="BE96" s="315"/>
      <c r="BF96" s="315"/>
      <c r="BG96" s="316"/>
      <c r="BH96" s="319"/>
      <c r="BI96" s="316"/>
    </row>
    <row r="97" spans="1:61" x14ac:dyDescent="0.25">
      <c r="A97" s="441"/>
      <c r="B97" s="227" t="str">
        <f>Inscription!G6</f>
        <v>CSRN</v>
      </c>
      <c r="C97" s="227" t="str">
        <f>Inscription!H6</f>
        <v>Malik Romdhani</v>
      </c>
      <c r="D97" s="319"/>
      <c r="E97" s="315"/>
      <c r="F97" s="315"/>
      <c r="G97" s="315"/>
      <c r="H97" s="316"/>
      <c r="I97" s="319"/>
      <c r="J97" s="316"/>
      <c r="K97" s="319"/>
      <c r="L97" s="315"/>
      <c r="M97" s="315"/>
      <c r="N97" s="315"/>
      <c r="O97" s="315"/>
      <c r="P97" s="315"/>
      <c r="Q97" s="316"/>
      <c r="R97" s="319"/>
      <c r="S97" s="316"/>
      <c r="T97" s="319"/>
      <c r="U97" s="315"/>
      <c r="V97" s="315"/>
      <c r="W97" s="315"/>
      <c r="X97" s="315"/>
      <c r="Y97" s="315"/>
      <c r="Z97" s="316"/>
      <c r="AA97" s="319"/>
      <c r="AB97" s="316"/>
      <c r="AC97" s="374">
        <f>SUMIF('14 - 15 ans H'!$B$5:$B$34,$C97,'14 - 15 ans H'!$I$5:$I$34)</f>
        <v>0</v>
      </c>
      <c r="AD97" s="275">
        <f>SUMIF('14 - 15 ans H'!$B$39:$B$68,$C97,'14 - 15 ans H'!$I$39:$I$68)</f>
        <v>16</v>
      </c>
      <c r="AE97" s="275">
        <f>SUMIF('14 - 15 ans H'!$B$73:$B$102,$C97,'14 - 15 ans H'!$I$73:$I$102)</f>
        <v>14</v>
      </c>
      <c r="AF97" s="275">
        <f>SUMIF('14 - 15 ans H'!$B$107:$B$136,$C97,'14 - 15 ans H'!$I$107:$I$136)</f>
        <v>16</v>
      </c>
      <c r="AG97" s="371">
        <f>SUMIF('14 - 15 ans H'!$B$141:$B$170,$C97,'14 - 15 ans H'!$I$141:$I$170)</f>
        <v>18</v>
      </c>
      <c r="AH97" s="275">
        <f>SUMIF('14 - 15 ans H'!$B$175:$B$204,$C97,'14 - 15 ans H'!$I$175:$I$204)</f>
        <v>14</v>
      </c>
      <c r="AI97" s="331">
        <f>SUMIF('14 - 15 ans H'!$B$209:$B$238,$C97,'14 - 15 ans H'!$I$209:$I$238)</f>
        <v>0</v>
      </c>
      <c r="AJ97" s="343">
        <f t="shared" si="6"/>
        <v>78</v>
      </c>
      <c r="AK97" s="344">
        <f t="shared" si="7"/>
        <v>2</v>
      </c>
      <c r="AL97" s="319"/>
      <c r="AM97" s="315"/>
      <c r="AN97" s="315"/>
      <c r="AO97" s="315"/>
      <c r="AP97" s="315"/>
      <c r="AQ97" s="315"/>
      <c r="AR97" s="315"/>
      <c r="AS97" s="315"/>
      <c r="AT97" s="315"/>
      <c r="AU97" s="316"/>
      <c r="AV97" s="319"/>
      <c r="AW97" s="316"/>
      <c r="AX97" s="319"/>
      <c r="AY97" s="315"/>
      <c r="AZ97" s="315"/>
      <c r="BA97" s="315"/>
      <c r="BB97" s="315"/>
      <c r="BC97" s="315"/>
      <c r="BD97" s="315"/>
      <c r="BE97" s="315"/>
      <c r="BF97" s="315"/>
      <c r="BG97" s="316"/>
      <c r="BH97" s="319"/>
      <c r="BI97" s="316"/>
    </row>
    <row r="98" spans="1:61" x14ac:dyDescent="0.25">
      <c r="A98" s="441"/>
      <c r="B98" s="227" t="str">
        <f>Inscription!G7</f>
        <v>CSRN</v>
      </c>
      <c r="C98" s="227" t="str">
        <f>Inscription!H7</f>
        <v>Jonathan St-Roch</v>
      </c>
      <c r="D98" s="319"/>
      <c r="E98" s="315"/>
      <c r="F98" s="315"/>
      <c r="G98" s="315"/>
      <c r="H98" s="316"/>
      <c r="I98" s="319"/>
      <c r="J98" s="316"/>
      <c r="K98" s="319"/>
      <c r="L98" s="315"/>
      <c r="M98" s="315"/>
      <c r="N98" s="315"/>
      <c r="O98" s="315"/>
      <c r="P98" s="315"/>
      <c r="Q98" s="316"/>
      <c r="R98" s="319"/>
      <c r="S98" s="316"/>
      <c r="T98" s="319"/>
      <c r="U98" s="315"/>
      <c r="V98" s="315"/>
      <c r="W98" s="315"/>
      <c r="X98" s="315"/>
      <c r="Y98" s="315"/>
      <c r="Z98" s="316"/>
      <c r="AA98" s="319"/>
      <c r="AB98" s="316"/>
      <c r="AC98" s="374">
        <f>SUMIF('14 - 15 ans H'!$B$5:$B$34,$C98,'14 - 15 ans H'!$I$5:$I$34)</f>
        <v>0</v>
      </c>
      <c r="AD98" s="275">
        <f>SUMIF('14 - 15 ans H'!$B$39:$B$68,$C98,'14 - 15 ans H'!$I$39:$I$68)</f>
        <v>0</v>
      </c>
      <c r="AE98" s="275">
        <f>SUMIF('14 - 15 ans H'!$B$73:$B$102,$C98,'14 - 15 ans H'!$I$73:$I$102)</f>
        <v>18</v>
      </c>
      <c r="AF98" s="275">
        <f>SUMIF('14 - 15 ans H'!$B$107:$B$136,$C98,'14 - 15 ans H'!$I$107:$I$136)</f>
        <v>18</v>
      </c>
      <c r="AG98" s="371">
        <f>SUMIF('14 - 15 ans H'!$B$141:$B$170,$C98,'14 - 15 ans H'!$I$141:$I$170)</f>
        <v>16</v>
      </c>
      <c r="AH98" s="275">
        <f>SUMIF('14 - 15 ans H'!$B$175:$B$204,$C98,'14 - 15 ans H'!$I$175:$I$204)</f>
        <v>18</v>
      </c>
      <c r="AI98" s="331">
        <f>SUMIF('14 - 15 ans H'!$B$209:$B$238,$C98,'14 - 15 ans H'!$I$209:$I$238)</f>
        <v>0</v>
      </c>
      <c r="AJ98" s="343">
        <f t="shared" si="6"/>
        <v>70</v>
      </c>
      <c r="AK98" s="344">
        <f t="shared" si="7"/>
        <v>4</v>
      </c>
      <c r="AL98" s="319"/>
      <c r="AM98" s="315"/>
      <c r="AN98" s="315"/>
      <c r="AO98" s="315"/>
      <c r="AP98" s="315"/>
      <c r="AQ98" s="315"/>
      <c r="AR98" s="315"/>
      <c r="AS98" s="315"/>
      <c r="AT98" s="315"/>
      <c r="AU98" s="316"/>
      <c r="AV98" s="319"/>
      <c r="AW98" s="316"/>
      <c r="AX98" s="319"/>
      <c r="AY98" s="315"/>
      <c r="AZ98" s="315"/>
      <c r="BA98" s="315"/>
      <c r="BB98" s="315"/>
      <c r="BC98" s="315"/>
      <c r="BD98" s="315"/>
      <c r="BE98" s="315"/>
      <c r="BF98" s="315"/>
      <c r="BG98" s="316"/>
      <c r="BH98" s="319"/>
      <c r="BI98" s="316"/>
    </row>
    <row r="99" spans="1:61" x14ac:dyDescent="0.25">
      <c r="A99" s="441"/>
      <c r="B99" s="227" t="str">
        <f>Inscription!G8</f>
        <v>Gatineau</v>
      </c>
      <c r="C99" s="227" t="str">
        <f>Inscription!H8</f>
        <v>Vincent Marsclais</v>
      </c>
      <c r="D99" s="319"/>
      <c r="E99" s="315"/>
      <c r="F99" s="315"/>
      <c r="G99" s="315"/>
      <c r="H99" s="316"/>
      <c r="I99" s="319"/>
      <c r="J99" s="316"/>
      <c r="K99" s="319"/>
      <c r="L99" s="315"/>
      <c r="M99" s="315"/>
      <c r="N99" s="315"/>
      <c r="O99" s="315"/>
      <c r="P99" s="315"/>
      <c r="Q99" s="316"/>
      <c r="R99" s="319"/>
      <c r="S99" s="316"/>
      <c r="T99" s="319"/>
      <c r="U99" s="315"/>
      <c r="V99" s="315"/>
      <c r="W99" s="315"/>
      <c r="X99" s="315"/>
      <c r="Y99" s="315"/>
      <c r="Z99" s="316"/>
      <c r="AA99" s="319"/>
      <c r="AB99" s="316"/>
      <c r="AC99" s="374">
        <f>SUMIF('14 - 15 ans H'!$B$5:$B$34,$C99,'14 - 15 ans H'!$I$5:$I$34)</f>
        <v>0</v>
      </c>
      <c r="AD99" s="275">
        <f>SUMIF('14 - 15 ans H'!$B$39:$B$68,$C99,'14 - 15 ans H'!$I$39:$I$68)</f>
        <v>0</v>
      </c>
      <c r="AE99" s="275">
        <f>SUMIF('14 - 15 ans H'!$B$73:$B$102,$C99,'14 - 15 ans H'!$I$73:$I$102)</f>
        <v>0</v>
      </c>
      <c r="AF99" s="275">
        <f>SUMIF('14 - 15 ans H'!$B$107:$B$136,$C99,'14 - 15 ans H'!$I$107:$I$136)</f>
        <v>0</v>
      </c>
      <c r="AG99" s="371">
        <f>SUMIF('14 - 15 ans H'!$B$141:$B$170,$C99,'14 - 15 ans H'!$I$141:$I$170)</f>
        <v>0</v>
      </c>
      <c r="AH99" s="275">
        <f>SUMIF('14 - 15 ans H'!$B$175:$B$204,$C99,'14 - 15 ans H'!$I$175:$I$204)</f>
        <v>0</v>
      </c>
      <c r="AI99" s="331">
        <f>SUMIF('14 - 15 ans H'!$B$209:$B$238,$C99,'14 - 15 ans H'!$I$209:$I$238)</f>
        <v>0</v>
      </c>
      <c r="AJ99" s="343">
        <f t="shared" si="6"/>
        <v>0</v>
      </c>
      <c r="AK99" s="344">
        <f t="shared" si="7"/>
        <v>8</v>
      </c>
      <c r="AL99" s="319"/>
      <c r="AM99" s="315"/>
      <c r="AN99" s="315"/>
      <c r="AO99" s="315"/>
      <c r="AP99" s="315"/>
      <c r="AQ99" s="315"/>
      <c r="AR99" s="315"/>
      <c r="AS99" s="315"/>
      <c r="AT99" s="315"/>
      <c r="AU99" s="316"/>
      <c r="AV99" s="319"/>
      <c r="AW99" s="316"/>
      <c r="AX99" s="319"/>
      <c r="AY99" s="315"/>
      <c r="AZ99" s="315"/>
      <c r="BA99" s="315"/>
      <c r="BB99" s="315"/>
      <c r="BC99" s="315"/>
      <c r="BD99" s="315"/>
      <c r="BE99" s="315"/>
      <c r="BF99" s="315"/>
      <c r="BG99" s="316"/>
      <c r="BH99" s="319"/>
      <c r="BI99" s="316"/>
    </row>
    <row r="100" spans="1:61" x14ac:dyDescent="0.25">
      <c r="A100" s="441"/>
      <c r="B100" s="227" t="str">
        <f>Inscription!G9</f>
        <v>Gatineau</v>
      </c>
      <c r="C100" s="227" t="str">
        <f>Inscription!H9</f>
        <v>Benjamin Lapointe</v>
      </c>
      <c r="D100" s="319"/>
      <c r="E100" s="315"/>
      <c r="F100" s="315"/>
      <c r="G100" s="315"/>
      <c r="H100" s="316"/>
      <c r="I100" s="319"/>
      <c r="J100" s="316"/>
      <c r="K100" s="319"/>
      <c r="L100" s="315"/>
      <c r="M100" s="315"/>
      <c r="N100" s="315"/>
      <c r="O100" s="315"/>
      <c r="P100" s="315"/>
      <c r="Q100" s="316"/>
      <c r="R100" s="319"/>
      <c r="S100" s="316"/>
      <c r="T100" s="319"/>
      <c r="U100" s="315"/>
      <c r="V100" s="315"/>
      <c r="W100" s="315"/>
      <c r="X100" s="315"/>
      <c r="Y100" s="315"/>
      <c r="Z100" s="316"/>
      <c r="AA100" s="319"/>
      <c r="AB100" s="316"/>
      <c r="AC100" s="374">
        <f>SUMIF('14 - 15 ans H'!$B$5:$B$34,$C100,'14 - 15 ans H'!$I$5:$I$34)</f>
        <v>0</v>
      </c>
      <c r="AD100" s="275">
        <f>SUMIF('14 - 15 ans H'!$B$39:$B$68,$C100,'14 - 15 ans H'!$I$39:$I$68)</f>
        <v>0</v>
      </c>
      <c r="AE100" s="275">
        <f>SUMIF('14 - 15 ans H'!$B$73:$B$102,$C100,'14 - 15 ans H'!$I$73:$I$102)</f>
        <v>13</v>
      </c>
      <c r="AF100" s="275">
        <f>SUMIF('14 - 15 ans H'!$B$107:$B$136,$C100,'14 - 15 ans H'!$I$107:$I$136)</f>
        <v>14</v>
      </c>
      <c r="AG100" s="371">
        <f>SUMIF('14 - 15 ans H'!$B$141:$B$170,$C100,'14 - 15 ans H'!$I$141:$I$170)</f>
        <v>14</v>
      </c>
      <c r="AH100" s="275">
        <f>SUMIF('14 - 15 ans H'!$B$175:$B$204,$C100,'14 - 15 ans H'!$I$175:$I$204)</f>
        <v>13</v>
      </c>
      <c r="AI100" s="331">
        <f>SUMIF('14 - 15 ans H'!$B$209:$B$238,$C100,'14 - 15 ans H'!$I$209:$I$238)</f>
        <v>0</v>
      </c>
      <c r="AJ100" s="343">
        <f t="shared" si="6"/>
        <v>54</v>
      </c>
      <c r="AK100" s="344">
        <f t="shared" si="7"/>
        <v>7</v>
      </c>
      <c r="AL100" s="319"/>
      <c r="AM100" s="315"/>
      <c r="AN100" s="315"/>
      <c r="AO100" s="315"/>
      <c r="AP100" s="315"/>
      <c r="AQ100" s="315"/>
      <c r="AR100" s="315"/>
      <c r="AS100" s="315"/>
      <c r="AT100" s="315"/>
      <c r="AU100" s="316"/>
      <c r="AV100" s="319"/>
      <c r="AW100" s="316"/>
      <c r="AX100" s="319"/>
      <c r="AY100" s="315"/>
      <c r="AZ100" s="315"/>
      <c r="BA100" s="315"/>
      <c r="BB100" s="315"/>
      <c r="BC100" s="315"/>
      <c r="BD100" s="315"/>
      <c r="BE100" s="315"/>
      <c r="BF100" s="315"/>
      <c r="BG100" s="316"/>
      <c r="BH100" s="319"/>
      <c r="BI100" s="316"/>
    </row>
    <row r="101" spans="1:61" x14ac:dyDescent="0.25">
      <c r="A101" s="441"/>
      <c r="B101" s="227">
        <f>Inscription!G10</f>
        <v>0</v>
      </c>
      <c r="C101" s="227">
        <f>Inscription!H10</f>
        <v>0</v>
      </c>
      <c r="D101" s="319"/>
      <c r="E101" s="315"/>
      <c r="F101" s="315"/>
      <c r="G101" s="315"/>
      <c r="H101" s="316"/>
      <c r="I101" s="319"/>
      <c r="J101" s="316"/>
      <c r="K101" s="319"/>
      <c r="L101" s="315"/>
      <c r="M101" s="315"/>
      <c r="N101" s="315"/>
      <c r="O101" s="315"/>
      <c r="P101" s="315"/>
      <c r="Q101" s="316"/>
      <c r="R101" s="319"/>
      <c r="S101" s="316"/>
      <c r="T101" s="319"/>
      <c r="U101" s="315"/>
      <c r="V101" s="315"/>
      <c r="W101" s="315"/>
      <c r="X101" s="315"/>
      <c r="Y101" s="315"/>
      <c r="Z101" s="316"/>
      <c r="AA101" s="319"/>
      <c r="AB101" s="316"/>
      <c r="AC101" s="374">
        <f>SUMIF('14 - 15 ans H'!$B$5:$B$34,$C101,'14 - 15 ans H'!$I$5:$I$34)</f>
        <v>0</v>
      </c>
      <c r="AD101" s="275">
        <f>SUMIF('14 - 15 ans H'!$B$39:$B$68,$C101,'14 - 15 ans H'!$I$39:$I$68)</f>
        <v>0</v>
      </c>
      <c r="AE101" s="275">
        <f>SUMIF('14 - 15 ans H'!$B$73:$B$102,$C101,'14 - 15 ans H'!$I$73:$I$102)</f>
        <v>0</v>
      </c>
      <c r="AF101" s="275">
        <f>SUMIF('14 - 15 ans H'!$B$107:$B$136,$C101,'14 - 15 ans H'!$I$107:$I$136)</f>
        <v>0</v>
      </c>
      <c r="AG101" s="371">
        <f>SUMIF('14 - 15 ans H'!$B$141:$B$170,$C101,'14 - 15 ans H'!$I$141:$I$170)</f>
        <v>0</v>
      </c>
      <c r="AH101" s="275">
        <f>SUMIF('14 - 15 ans H'!$B$175:$B$204,$C101,'14 - 15 ans H'!$I$175:$I$204)</f>
        <v>0</v>
      </c>
      <c r="AI101" s="331">
        <f>SUMIF('14 - 15 ans H'!$B$209:$B$238,$C101,'14 - 15 ans H'!$I$209:$I$238)</f>
        <v>0</v>
      </c>
      <c r="AJ101" s="343">
        <f t="shared" si="6"/>
        <v>0</v>
      </c>
      <c r="AK101" s="344">
        <f t="shared" si="7"/>
        <v>8</v>
      </c>
      <c r="AL101" s="319"/>
      <c r="AM101" s="315"/>
      <c r="AN101" s="315"/>
      <c r="AO101" s="315"/>
      <c r="AP101" s="315"/>
      <c r="AQ101" s="315"/>
      <c r="AR101" s="315"/>
      <c r="AS101" s="315"/>
      <c r="AT101" s="315"/>
      <c r="AU101" s="316"/>
      <c r="AV101" s="319"/>
      <c r="AW101" s="316"/>
      <c r="AX101" s="319"/>
      <c r="AY101" s="315"/>
      <c r="AZ101" s="315"/>
      <c r="BA101" s="315"/>
      <c r="BB101" s="315"/>
      <c r="BC101" s="315"/>
      <c r="BD101" s="315"/>
      <c r="BE101" s="315"/>
      <c r="BF101" s="315"/>
      <c r="BG101" s="316"/>
      <c r="BH101" s="319"/>
      <c r="BI101" s="316"/>
    </row>
    <row r="102" spans="1:61" x14ac:dyDescent="0.25">
      <c r="A102" s="441"/>
      <c r="B102" s="227">
        <f>Inscription!G11</f>
        <v>0</v>
      </c>
      <c r="C102" s="227">
        <f>Inscription!H11</f>
        <v>0</v>
      </c>
      <c r="D102" s="319"/>
      <c r="E102" s="315"/>
      <c r="F102" s="315"/>
      <c r="G102" s="315"/>
      <c r="H102" s="316"/>
      <c r="I102" s="319"/>
      <c r="J102" s="316"/>
      <c r="K102" s="319"/>
      <c r="L102" s="315"/>
      <c r="M102" s="315"/>
      <c r="N102" s="315"/>
      <c r="O102" s="315"/>
      <c r="P102" s="315"/>
      <c r="Q102" s="316"/>
      <c r="R102" s="319"/>
      <c r="S102" s="316"/>
      <c r="T102" s="319"/>
      <c r="U102" s="315"/>
      <c r="V102" s="315"/>
      <c r="W102" s="315"/>
      <c r="X102" s="315"/>
      <c r="Y102" s="315"/>
      <c r="Z102" s="316"/>
      <c r="AA102" s="319"/>
      <c r="AB102" s="316"/>
      <c r="AC102" s="374">
        <f>SUMIF('14 - 15 ans H'!$B$5:$B$34,$C102,'14 - 15 ans H'!$I$5:$I$34)</f>
        <v>0</v>
      </c>
      <c r="AD102" s="275">
        <f>SUMIF('14 - 15 ans H'!$B$39:$B$68,$C102,'14 - 15 ans H'!$I$39:$I$68)</f>
        <v>0</v>
      </c>
      <c r="AE102" s="275">
        <f>SUMIF('14 - 15 ans H'!$B$73:$B$102,$C102,'14 - 15 ans H'!$I$73:$I$102)</f>
        <v>0</v>
      </c>
      <c r="AF102" s="275">
        <f>SUMIF('14 - 15 ans H'!$B$107:$B$136,$C102,'14 - 15 ans H'!$I$107:$I$136)</f>
        <v>0</v>
      </c>
      <c r="AG102" s="371">
        <f>SUMIF('14 - 15 ans H'!$B$141:$B$170,$C102,'14 - 15 ans H'!$I$141:$I$170)</f>
        <v>0</v>
      </c>
      <c r="AH102" s="275">
        <f>SUMIF('14 - 15 ans H'!$B$175:$B$204,$C102,'14 - 15 ans H'!$I$175:$I$204)</f>
        <v>0</v>
      </c>
      <c r="AI102" s="331">
        <f>SUMIF('14 - 15 ans H'!$B$209:$B$238,$C102,'14 - 15 ans H'!$I$209:$I$238)</f>
        <v>0</v>
      </c>
      <c r="AJ102" s="343">
        <f t="shared" si="6"/>
        <v>0</v>
      </c>
      <c r="AK102" s="344">
        <f t="shared" si="7"/>
        <v>8</v>
      </c>
      <c r="AL102" s="319"/>
      <c r="AM102" s="315"/>
      <c r="AN102" s="315"/>
      <c r="AO102" s="315"/>
      <c r="AP102" s="315"/>
      <c r="AQ102" s="315"/>
      <c r="AR102" s="315"/>
      <c r="AS102" s="315"/>
      <c r="AT102" s="315"/>
      <c r="AU102" s="316"/>
      <c r="AV102" s="319"/>
      <c r="AW102" s="316"/>
      <c r="AX102" s="319"/>
      <c r="AY102" s="315"/>
      <c r="AZ102" s="315"/>
      <c r="BA102" s="315"/>
      <c r="BB102" s="315"/>
      <c r="BC102" s="315"/>
      <c r="BD102" s="315"/>
      <c r="BE102" s="315"/>
      <c r="BF102" s="315"/>
      <c r="BG102" s="316"/>
      <c r="BH102" s="319"/>
      <c r="BI102" s="316"/>
    </row>
    <row r="103" spans="1:61" x14ac:dyDescent="0.25">
      <c r="A103" s="441"/>
      <c r="B103" s="227">
        <f>Inscription!G12</f>
        <v>0</v>
      </c>
      <c r="C103" s="227">
        <f>Inscription!H12</f>
        <v>0</v>
      </c>
      <c r="D103" s="319"/>
      <c r="E103" s="315"/>
      <c r="F103" s="315"/>
      <c r="G103" s="315"/>
      <c r="H103" s="316"/>
      <c r="I103" s="319"/>
      <c r="J103" s="316"/>
      <c r="K103" s="319"/>
      <c r="L103" s="315"/>
      <c r="M103" s="315"/>
      <c r="N103" s="315"/>
      <c r="O103" s="315"/>
      <c r="P103" s="315"/>
      <c r="Q103" s="316"/>
      <c r="R103" s="319"/>
      <c r="S103" s="316"/>
      <c r="T103" s="319"/>
      <c r="U103" s="315"/>
      <c r="V103" s="315"/>
      <c r="W103" s="315"/>
      <c r="X103" s="315"/>
      <c r="Y103" s="315"/>
      <c r="Z103" s="316"/>
      <c r="AA103" s="319"/>
      <c r="AB103" s="316"/>
      <c r="AC103" s="374">
        <f>SUMIF('14 - 15 ans H'!$B$5:$B$34,$C103,'14 - 15 ans H'!$I$5:$I$34)</f>
        <v>0</v>
      </c>
      <c r="AD103" s="275">
        <f>SUMIF('14 - 15 ans H'!$B$39:$B$68,$C103,'14 - 15 ans H'!$I$39:$I$68)</f>
        <v>0</v>
      </c>
      <c r="AE103" s="275">
        <f>SUMIF('14 - 15 ans H'!$B$73:$B$102,$C103,'14 - 15 ans H'!$I$73:$I$102)</f>
        <v>0</v>
      </c>
      <c r="AF103" s="275">
        <f>SUMIF('14 - 15 ans H'!$B$107:$B$136,$C103,'14 - 15 ans H'!$I$107:$I$136)</f>
        <v>0</v>
      </c>
      <c r="AG103" s="371">
        <f>SUMIF('14 - 15 ans H'!$B$141:$B$170,$C103,'14 - 15 ans H'!$I$141:$I$170)</f>
        <v>0</v>
      </c>
      <c r="AH103" s="275">
        <f>SUMIF('14 - 15 ans H'!$B$175:$B$204,$C103,'14 - 15 ans H'!$I$175:$I$204)</f>
        <v>0</v>
      </c>
      <c r="AI103" s="331">
        <f>SUMIF('14 - 15 ans H'!$B$209:$B$238,$C103,'14 - 15 ans H'!$I$209:$I$238)</f>
        <v>0</v>
      </c>
      <c r="AJ103" s="343">
        <f t="shared" si="6"/>
        <v>0</v>
      </c>
      <c r="AK103" s="344">
        <f t="shared" si="7"/>
        <v>8</v>
      </c>
      <c r="AL103" s="319"/>
      <c r="AM103" s="315"/>
      <c r="AN103" s="315"/>
      <c r="AO103" s="315"/>
      <c r="AP103" s="315"/>
      <c r="AQ103" s="315"/>
      <c r="AR103" s="315"/>
      <c r="AS103" s="315"/>
      <c r="AT103" s="315"/>
      <c r="AU103" s="316"/>
      <c r="AV103" s="319"/>
      <c r="AW103" s="316"/>
      <c r="AX103" s="319"/>
      <c r="AY103" s="315"/>
      <c r="AZ103" s="315"/>
      <c r="BA103" s="315"/>
      <c r="BB103" s="315"/>
      <c r="BC103" s="315"/>
      <c r="BD103" s="315"/>
      <c r="BE103" s="315"/>
      <c r="BF103" s="315"/>
      <c r="BG103" s="316"/>
      <c r="BH103" s="319"/>
      <c r="BI103" s="316"/>
    </row>
    <row r="104" spans="1:61" x14ac:dyDescent="0.25">
      <c r="A104" s="441"/>
      <c r="B104" s="227">
        <f>Inscription!G13</f>
        <v>0</v>
      </c>
      <c r="C104" s="227">
        <f>Inscription!H13</f>
        <v>0</v>
      </c>
      <c r="D104" s="319"/>
      <c r="E104" s="315"/>
      <c r="F104" s="315"/>
      <c r="G104" s="315"/>
      <c r="H104" s="316"/>
      <c r="I104" s="319"/>
      <c r="J104" s="316"/>
      <c r="K104" s="319"/>
      <c r="L104" s="315"/>
      <c r="M104" s="315"/>
      <c r="N104" s="315"/>
      <c r="O104" s="315"/>
      <c r="P104" s="315"/>
      <c r="Q104" s="316"/>
      <c r="R104" s="319"/>
      <c r="S104" s="316"/>
      <c r="T104" s="319"/>
      <c r="U104" s="315"/>
      <c r="V104" s="315"/>
      <c r="W104" s="315"/>
      <c r="X104" s="315"/>
      <c r="Y104" s="315"/>
      <c r="Z104" s="316"/>
      <c r="AA104" s="319"/>
      <c r="AB104" s="316"/>
      <c r="AC104" s="374">
        <f>SUMIF('14 - 15 ans H'!$B$5:$B$34,$C104,'14 - 15 ans H'!$I$5:$I$34)</f>
        <v>0</v>
      </c>
      <c r="AD104" s="275">
        <f>SUMIF('14 - 15 ans H'!$B$39:$B$68,$C104,'14 - 15 ans H'!$I$39:$I$68)</f>
        <v>0</v>
      </c>
      <c r="AE104" s="275">
        <f>SUMIF('14 - 15 ans H'!$B$73:$B$102,$C104,'14 - 15 ans H'!$I$73:$I$102)</f>
        <v>0</v>
      </c>
      <c r="AF104" s="275">
        <f>SUMIF('14 - 15 ans H'!$B$107:$B$136,$C104,'14 - 15 ans H'!$I$107:$I$136)</f>
        <v>0</v>
      </c>
      <c r="AG104" s="371">
        <f>SUMIF('14 - 15 ans H'!$B$141:$B$170,$C104,'14 - 15 ans H'!$I$141:$I$170)</f>
        <v>0</v>
      </c>
      <c r="AH104" s="275">
        <f>SUMIF('14 - 15 ans H'!$B$175:$B$204,$C104,'14 - 15 ans H'!$I$175:$I$204)</f>
        <v>0</v>
      </c>
      <c r="AI104" s="331">
        <f>SUMIF('14 - 15 ans H'!$B$209:$B$238,$C104,'14 - 15 ans H'!$I$209:$I$238)</f>
        <v>0</v>
      </c>
      <c r="AJ104" s="343">
        <f t="shared" si="6"/>
        <v>0</v>
      </c>
      <c r="AK104" s="344">
        <f t="shared" si="7"/>
        <v>8</v>
      </c>
      <c r="AL104" s="319"/>
      <c r="AM104" s="315"/>
      <c r="AN104" s="315"/>
      <c r="AO104" s="315"/>
      <c r="AP104" s="315"/>
      <c r="AQ104" s="315"/>
      <c r="AR104" s="315"/>
      <c r="AS104" s="315"/>
      <c r="AT104" s="315"/>
      <c r="AU104" s="316"/>
      <c r="AV104" s="319"/>
      <c r="AW104" s="316"/>
      <c r="AX104" s="319"/>
      <c r="AY104" s="315"/>
      <c r="AZ104" s="315"/>
      <c r="BA104" s="315"/>
      <c r="BB104" s="315"/>
      <c r="BC104" s="315"/>
      <c r="BD104" s="315"/>
      <c r="BE104" s="315"/>
      <c r="BF104" s="315"/>
      <c r="BG104" s="316"/>
      <c r="BH104" s="319"/>
      <c r="BI104" s="316"/>
    </row>
    <row r="105" spans="1:61" x14ac:dyDescent="0.25">
      <c r="A105" s="441"/>
      <c r="B105" s="227">
        <f>Inscription!G14</f>
        <v>0</v>
      </c>
      <c r="C105" s="227">
        <f>Inscription!H14</f>
        <v>0</v>
      </c>
      <c r="D105" s="319"/>
      <c r="E105" s="315"/>
      <c r="F105" s="315"/>
      <c r="G105" s="315"/>
      <c r="H105" s="316"/>
      <c r="I105" s="319"/>
      <c r="J105" s="316"/>
      <c r="K105" s="319"/>
      <c r="L105" s="315"/>
      <c r="M105" s="315"/>
      <c r="N105" s="315"/>
      <c r="O105" s="315"/>
      <c r="P105" s="315"/>
      <c r="Q105" s="316"/>
      <c r="R105" s="319"/>
      <c r="S105" s="316"/>
      <c r="T105" s="319"/>
      <c r="U105" s="315"/>
      <c r="V105" s="315"/>
      <c r="W105" s="315"/>
      <c r="X105" s="315"/>
      <c r="Y105" s="315"/>
      <c r="Z105" s="316"/>
      <c r="AA105" s="319"/>
      <c r="AB105" s="316"/>
      <c r="AC105" s="374">
        <f>SUMIF('14 - 15 ans H'!$B$5:$B$34,$C105,'14 - 15 ans H'!$I$5:$I$34)</f>
        <v>0</v>
      </c>
      <c r="AD105" s="275">
        <f>SUMIF('14 - 15 ans H'!$B$39:$B$68,$C105,'14 - 15 ans H'!$I$39:$I$68)</f>
        <v>0</v>
      </c>
      <c r="AE105" s="275">
        <f>SUMIF('14 - 15 ans H'!$B$73:$B$102,$C105,'14 - 15 ans H'!$I$73:$I$102)</f>
        <v>0</v>
      </c>
      <c r="AF105" s="275">
        <f>SUMIF('14 - 15 ans H'!$B$107:$B$136,$C105,'14 - 15 ans H'!$I$107:$I$136)</f>
        <v>0</v>
      </c>
      <c r="AG105" s="371">
        <f>SUMIF('14 - 15 ans H'!$B$141:$B$170,$C105,'14 - 15 ans H'!$I$141:$I$170)</f>
        <v>0</v>
      </c>
      <c r="AH105" s="275">
        <f>SUMIF('14 - 15 ans H'!$B$175:$B$204,$C105,'14 - 15 ans H'!$I$175:$I$204)</f>
        <v>0</v>
      </c>
      <c r="AI105" s="331">
        <f>SUMIF('14 - 15 ans H'!$B$209:$B$238,$C105,'14 - 15 ans H'!$I$209:$I$238)</f>
        <v>0</v>
      </c>
      <c r="AJ105" s="343">
        <f t="shared" si="6"/>
        <v>0</v>
      </c>
      <c r="AK105" s="344">
        <f t="shared" si="7"/>
        <v>8</v>
      </c>
      <c r="AL105" s="319"/>
      <c r="AM105" s="315"/>
      <c r="AN105" s="315"/>
      <c r="AO105" s="315"/>
      <c r="AP105" s="315"/>
      <c r="AQ105" s="315"/>
      <c r="AR105" s="315"/>
      <c r="AS105" s="315"/>
      <c r="AT105" s="315"/>
      <c r="AU105" s="316"/>
      <c r="AV105" s="319"/>
      <c r="AW105" s="316"/>
      <c r="AX105" s="319"/>
      <c r="AY105" s="315"/>
      <c r="AZ105" s="315"/>
      <c r="BA105" s="315"/>
      <c r="BB105" s="315"/>
      <c r="BC105" s="315"/>
      <c r="BD105" s="315"/>
      <c r="BE105" s="315"/>
      <c r="BF105" s="315"/>
      <c r="BG105" s="316"/>
      <c r="BH105" s="319"/>
      <c r="BI105" s="316"/>
    </row>
    <row r="106" spans="1:61" x14ac:dyDescent="0.25">
      <c r="A106" s="441"/>
      <c r="B106" s="227">
        <f>Inscription!G15</f>
        <v>0</v>
      </c>
      <c r="C106" s="227">
        <f>Inscription!H15</f>
        <v>0</v>
      </c>
      <c r="D106" s="319"/>
      <c r="E106" s="315"/>
      <c r="F106" s="315"/>
      <c r="G106" s="315"/>
      <c r="H106" s="316"/>
      <c r="I106" s="319"/>
      <c r="J106" s="316"/>
      <c r="K106" s="319"/>
      <c r="L106" s="315"/>
      <c r="M106" s="315"/>
      <c r="N106" s="315"/>
      <c r="O106" s="315"/>
      <c r="P106" s="315"/>
      <c r="Q106" s="316"/>
      <c r="R106" s="319"/>
      <c r="S106" s="316"/>
      <c r="T106" s="319"/>
      <c r="U106" s="315"/>
      <c r="V106" s="315"/>
      <c r="W106" s="315"/>
      <c r="X106" s="315"/>
      <c r="Y106" s="315"/>
      <c r="Z106" s="316"/>
      <c r="AA106" s="319"/>
      <c r="AB106" s="316"/>
      <c r="AC106" s="374">
        <f>SUMIF('14 - 15 ans H'!$B$5:$B$34,$C106,'14 - 15 ans H'!$I$5:$I$34)</f>
        <v>0</v>
      </c>
      <c r="AD106" s="275">
        <f>SUMIF('14 - 15 ans H'!$B$39:$B$68,$C106,'14 - 15 ans H'!$I$39:$I$68)</f>
        <v>0</v>
      </c>
      <c r="AE106" s="275">
        <f>SUMIF('14 - 15 ans H'!$B$73:$B$102,$C106,'14 - 15 ans H'!$I$73:$I$102)</f>
        <v>0</v>
      </c>
      <c r="AF106" s="275">
        <f>SUMIF('14 - 15 ans H'!$B$107:$B$136,$C106,'14 - 15 ans H'!$I$107:$I$136)</f>
        <v>0</v>
      </c>
      <c r="AG106" s="371">
        <f>SUMIF('14 - 15 ans H'!$B$141:$B$170,$C106,'14 - 15 ans H'!$I$141:$I$170)</f>
        <v>0</v>
      </c>
      <c r="AH106" s="275">
        <f>SUMIF('14 - 15 ans H'!$B$175:$B$204,$C106,'14 - 15 ans H'!$I$175:$I$204)</f>
        <v>0</v>
      </c>
      <c r="AI106" s="331">
        <f>SUMIF('14 - 15 ans H'!$B$209:$B$238,$C106,'14 - 15 ans H'!$I$209:$I$238)</f>
        <v>0</v>
      </c>
      <c r="AJ106" s="343">
        <f t="shared" si="6"/>
        <v>0</v>
      </c>
      <c r="AK106" s="344">
        <f t="shared" si="7"/>
        <v>8</v>
      </c>
      <c r="AL106" s="319"/>
      <c r="AM106" s="315"/>
      <c r="AN106" s="315"/>
      <c r="AO106" s="315"/>
      <c r="AP106" s="315"/>
      <c r="AQ106" s="315"/>
      <c r="AR106" s="315"/>
      <c r="AS106" s="315"/>
      <c r="AT106" s="315"/>
      <c r="AU106" s="316"/>
      <c r="AV106" s="319"/>
      <c r="AW106" s="316"/>
      <c r="AX106" s="319"/>
      <c r="AY106" s="315"/>
      <c r="AZ106" s="315"/>
      <c r="BA106" s="315"/>
      <c r="BB106" s="315"/>
      <c r="BC106" s="315"/>
      <c r="BD106" s="315"/>
      <c r="BE106" s="315"/>
      <c r="BF106" s="315"/>
      <c r="BG106" s="316"/>
      <c r="BH106" s="319"/>
      <c r="BI106" s="316"/>
    </row>
    <row r="107" spans="1:61" x14ac:dyDescent="0.25">
      <c r="A107" s="441"/>
      <c r="B107" s="227">
        <f>Inscription!G16</f>
        <v>0</v>
      </c>
      <c r="C107" s="227">
        <f>Inscription!H16</f>
        <v>0</v>
      </c>
      <c r="D107" s="319"/>
      <c r="E107" s="315"/>
      <c r="F107" s="315"/>
      <c r="G107" s="315"/>
      <c r="H107" s="316"/>
      <c r="I107" s="319"/>
      <c r="J107" s="316"/>
      <c r="K107" s="319"/>
      <c r="L107" s="315"/>
      <c r="M107" s="315"/>
      <c r="N107" s="315"/>
      <c r="O107" s="315"/>
      <c r="P107" s="315"/>
      <c r="Q107" s="316"/>
      <c r="R107" s="319"/>
      <c r="S107" s="316"/>
      <c r="T107" s="319"/>
      <c r="U107" s="315"/>
      <c r="V107" s="315"/>
      <c r="W107" s="315"/>
      <c r="X107" s="315"/>
      <c r="Y107" s="315"/>
      <c r="Z107" s="316"/>
      <c r="AA107" s="319"/>
      <c r="AB107" s="316"/>
      <c r="AC107" s="374">
        <f>SUMIF('14 - 15 ans H'!$B$5:$B$34,$C107,'14 - 15 ans H'!$I$5:$I$34)</f>
        <v>0</v>
      </c>
      <c r="AD107" s="275">
        <f>SUMIF('14 - 15 ans H'!$B$39:$B$68,$C107,'14 - 15 ans H'!$I$39:$I$68)</f>
        <v>0</v>
      </c>
      <c r="AE107" s="275">
        <f>SUMIF('14 - 15 ans H'!$B$73:$B$102,$C107,'14 - 15 ans H'!$I$73:$I$102)</f>
        <v>0</v>
      </c>
      <c r="AF107" s="275">
        <f>SUMIF('14 - 15 ans H'!$B$107:$B$136,$C107,'14 - 15 ans H'!$I$107:$I$136)</f>
        <v>0</v>
      </c>
      <c r="AG107" s="371">
        <f>SUMIF('14 - 15 ans H'!$B$141:$B$170,$C107,'14 - 15 ans H'!$I$141:$I$170)</f>
        <v>0</v>
      </c>
      <c r="AH107" s="275">
        <f>SUMIF('14 - 15 ans H'!$B$175:$B$204,$C107,'14 - 15 ans H'!$I$175:$I$204)</f>
        <v>0</v>
      </c>
      <c r="AI107" s="331">
        <f>SUMIF('14 - 15 ans H'!$B$209:$B$238,$C107,'14 - 15 ans H'!$I$209:$I$238)</f>
        <v>0</v>
      </c>
      <c r="AJ107" s="343">
        <f t="shared" si="6"/>
        <v>0</v>
      </c>
      <c r="AK107" s="344">
        <f t="shared" si="7"/>
        <v>8</v>
      </c>
      <c r="AL107" s="319"/>
      <c r="AM107" s="315"/>
      <c r="AN107" s="315"/>
      <c r="AO107" s="315"/>
      <c r="AP107" s="315"/>
      <c r="AQ107" s="315"/>
      <c r="AR107" s="315"/>
      <c r="AS107" s="315"/>
      <c r="AT107" s="315"/>
      <c r="AU107" s="316"/>
      <c r="AV107" s="319"/>
      <c r="AW107" s="316"/>
      <c r="AX107" s="319"/>
      <c r="AY107" s="315"/>
      <c r="AZ107" s="315"/>
      <c r="BA107" s="315"/>
      <c r="BB107" s="315"/>
      <c r="BC107" s="315"/>
      <c r="BD107" s="315"/>
      <c r="BE107" s="315"/>
      <c r="BF107" s="315"/>
      <c r="BG107" s="316"/>
      <c r="BH107" s="319"/>
      <c r="BI107" s="316"/>
    </row>
    <row r="108" spans="1:61" x14ac:dyDescent="0.25">
      <c r="A108" s="441"/>
      <c r="B108" s="227">
        <f>Inscription!G17</f>
        <v>0</v>
      </c>
      <c r="C108" s="227">
        <f>Inscription!H17</f>
        <v>0</v>
      </c>
      <c r="D108" s="319"/>
      <c r="E108" s="315"/>
      <c r="F108" s="315"/>
      <c r="G108" s="315"/>
      <c r="H108" s="316"/>
      <c r="I108" s="319"/>
      <c r="J108" s="316"/>
      <c r="K108" s="319"/>
      <c r="L108" s="315"/>
      <c r="M108" s="315"/>
      <c r="N108" s="315"/>
      <c r="O108" s="315"/>
      <c r="P108" s="315"/>
      <c r="Q108" s="316"/>
      <c r="R108" s="319"/>
      <c r="S108" s="316"/>
      <c r="T108" s="319"/>
      <c r="U108" s="315"/>
      <c r="V108" s="315"/>
      <c r="W108" s="315"/>
      <c r="X108" s="315"/>
      <c r="Y108" s="315"/>
      <c r="Z108" s="316"/>
      <c r="AA108" s="319"/>
      <c r="AB108" s="316"/>
      <c r="AC108" s="374">
        <f>SUMIF('14 - 15 ans H'!$B$5:$B$34,$C108,'14 - 15 ans H'!$I$5:$I$34)</f>
        <v>0</v>
      </c>
      <c r="AD108" s="275">
        <f>SUMIF('14 - 15 ans H'!$B$39:$B$68,$C108,'14 - 15 ans H'!$I$39:$I$68)</f>
        <v>0</v>
      </c>
      <c r="AE108" s="275">
        <f>SUMIF('14 - 15 ans H'!$B$73:$B$102,$C108,'14 - 15 ans H'!$I$73:$I$102)</f>
        <v>0</v>
      </c>
      <c r="AF108" s="275">
        <f>SUMIF('14 - 15 ans H'!$B$107:$B$136,$C108,'14 - 15 ans H'!$I$107:$I$136)</f>
        <v>0</v>
      </c>
      <c r="AG108" s="371">
        <f>SUMIF('14 - 15 ans H'!$B$141:$B$170,$C108,'14 - 15 ans H'!$I$141:$I$170)</f>
        <v>0</v>
      </c>
      <c r="AH108" s="275">
        <f>SUMIF('14 - 15 ans H'!$B$175:$B$204,$C108,'14 - 15 ans H'!$I$175:$I$204)</f>
        <v>0</v>
      </c>
      <c r="AI108" s="331">
        <f>SUMIF('14 - 15 ans H'!$B$209:$B$238,$C108,'14 - 15 ans H'!$I$209:$I$238)</f>
        <v>0</v>
      </c>
      <c r="AJ108" s="343">
        <f t="shared" si="6"/>
        <v>0</v>
      </c>
      <c r="AK108" s="344">
        <f t="shared" si="7"/>
        <v>8</v>
      </c>
      <c r="AL108" s="319"/>
      <c r="AM108" s="315"/>
      <c r="AN108" s="315"/>
      <c r="AO108" s="315"/>
      <c r="AP108" s="315"/>
      <c r="AQ108" s="315"/>
      <c r="AR108" s="315"/>
      <c r="AS108" s="315"/>
      <c r="AT108" s="315"/>
      <c r="AU108" s="316"/>
      <c r="AV108" s="319"/>
      <c r="AW108" s="316"/>
      <c r="AX108" s="319"/>
      <c r="AY108" s="315"/>
      <c r="AZ108" s="315"/>
      <c r="BA108" s="315"/>
      <c r="BB108" s="315"/>
      <c r="BC108" s="315"/>
      <c r="BD108" s="315"/>
      <c r="BE108" s="315"/>
      <c r="BF108" s="315"/>
      <c r="BG108" s="316"/>
      <c r="BH108" s="319"/>
      <c r="BI108" s="316"/>
    </row>
    <row r="109" spans="1:61" x14ac:dyDescent="0.25">
      <c r="A109" s="441"/>
      <c r="B109" s="227">
        <f>Inscription!G18</f>
        <v>0</v>
      </c>
      <c r="C109" s="227">
        <f>Inscription!H18</f>
        <v>0</v>
      </c>
      <c r="D109" s="319"/>
      <c r="E109" s="315"/>
      <c r="F109" s="315"/>
      <c r="G109" s="315"/>
      <c r="H109" s="316"/>
      <c r="I109" s="319"/>
      <c r="J109" s="316"/>
      <c r="K109" s="319"/>
      <c r="L109" s="315"/>
      <c r="M109" s="315"/>
      <c r="N109" s="315"/>
      <c r="O109" s="315"/>
      <c r="P109" s="315"/>
      <c r="Q109" s="316"/>
      <c r="R109" s="319"/>
      <c r="S109" s="316"/>
      <c r="T109" s="319"/>
      <c r="U109" s="315"/>
      <c r="V109" s="315"/>
      <c r="W109" s="315"/>
      <c r="X109" s="315"/>
      <c r="Y109" s="315"/>
      <c r="Z109" s="316"/>
      <c r="AA109" s="319"/>
      <c r="AB109" s="316"/>
      <c r="AC109" s="374">
        <f>SUMIF('14 - 15 ans H'!$B$5:$B$34,$C109,'14 - 15 ans H'!$I$5:$I$34)</f>
        <v>0</v>
      </c>
      <c r="AD109" s="275">
        <f>SUMIF('14 - 15 ans H'!$B$39:$B$68,$C109,'14 - 15 ans H'!$I$39:$I$68)</f>
        <v>0</v>
      </c>
      <c r="AE109" s="275">
        <f>SUMIF('14 - 15 ans H'!$B$73:$B$102,$C109,'14 - 15 ans H'!$I$73:$I$102)</f>
        <v>0</v>
      </c>
      <c r="AF109" s="275">
        <f>SUMIF('14 - 15 ans H'!$B$107:$B$136,$C109,'14 - 15 ans H'!$I$107:$I$136)</f>
        <v>0</v>
      </c>
      <c r="AG109" s="371">
        <f>SUMIF('14 - 15 ans H'!$B$141:$B$170,$C109,'14 - 15 ans H'!$I$141:$I$170)</f>
        <v>0</v>
      </c>
      <c r="AH109" s="275">
        <f>SUMIF('14 - 15 ans H'!$B$175:$B$204,$C109,'14 - 15 ans H'!$I$175:$I$204)</f>
        <v>0</v>
      </c>
      <c r="AI109" s="331">
        <f>SUMIF('14 - 15 ans H'!$B$209:$B$238,$C109,'14 - 15 ans H'!$I$209:$I$238)</f>
        <v>0</v>
      </c>
      <c r="AJ109" s="343">
        <f t="shared" si="6"/>
        <v>0</v>
      </c>
      <c r="AK109" s="344">
        <f t="shared" si="7"/>
        <v>8</v>
      </c>
      <c r="AL109" s="319"/>
      <c r="AM109" s="315"/>
      <c r="AN109" s="315"/>
      <c r="AO109" s="315"/>
      <c r="AP109" s="315"/>
      <c r="AQ109" s="315"/>
      <c r="AR109" s="315"/>
      <c r="AS109" s="315"/>
      <c r="AT109" s="315"/>
      <c r="AU109" s="316"/>
      <c r="AV109" s="319"/>
      <c r="AW109" s="316"/>
      <c r="AX109" s="319"/>
      <c r="AY109" s="315"/>
      <c r="AZ109" s="315"/>
      <c r="BA109" s="315"/>
      <c r="BB109" s="315"/>
      <c r="BC109" s="315"/>
      <c r="BD109" s="315"/>
      <c r="BE109" s="315"/>
      <c r="BF109" s="315"/>
      <c r="BG109" s="316"/>
      <c r="BH109" s="319"/>
      <c r="BI109" s="316"/>
    </row>
    <row r="110" spans="1:61" x14ac:dyDescent="0.25">
      <c r="A110" s="441"/>
      <c r="B110" s="227">
        <f>Inscription!G19</f>
        <v>0</v>
      </c>
      <c r="C110" s="227">
        <f>Inscription!H19</f>
        <v>0</v>
      </c>
      <c r="D110" s="319"/>
      <c r="E110" s="315"/>
      <c r="F110" s="315"/>
      <c r="G110" s="315"/>
      <c r="H110" s="316"/>
      <c r="I110" s="319"/>
      <c r="J110" s="316"/>
      <c r="K110" s="319"/>
      <c r="L110" s="315"/>
      <c r="M110" s="315"/>
      <c r="N110" s="315"/>
      <c r="O110" s="315"/>
      <c r="P110" s="315"/>
      <c r="Q110" s="316"/>
      <c r="R110" s="319"/>
      <c r="S110" s="316"/>
      <c r="T110" s="319"/>
      <c r="U110" s="315"/>
      <c r="V110" s="315"/>
      <c r="W110" s="315"/>
      <c r="X110" s="315"/>
      <c r="Y110" s="315"/>
      <c r="Z110" s="316"/>
      <c r="AA110" s="319"/>
      <c r="AB110" s="316"/>
      <c r="AC110" s="374">
        <f>SUMIF('14 - 15 ans H'!$B$5:$B$34,$C110,'14 - 15 ans H'!$I$5:$I$34)</f>
        <v>0</v>
      </c>
      <c r="AD110" s="275">
        <f>SUMIF('14 - 15 ans H'!$B$39:$B$68,$C110,'14 - 15 ans H'!$I$39:$I$68)</f>
        <v>0</v>
      </c>
      <c r="AE110" s="275">
        <f>SUMIF('14 - 15 ans H'!$B$73:$B$102,$C110,'14 - 15 ans H'!$I$73:$I$102)</f>
        <v>0</v>
      </c>
      <c r="AF110" s="275">
        <f>SUMIF('14 - 15 ans H'!$B$107:$B$136,$C110,'14 - 15 ans H'!$I$107:$I$136)</f>
        <v>0</v>
      </c>
      <c r="AG110" s="371">
        <f>SUMIF('14 - 15 ans H'!$B$141:$B$170,$C110,'14 - 15 ans H'!$I$141:$I$170)</f>
        <v>0</v>
      </c>
      <c r="AH110" s="275">
        <f>SUMIF('14 - 15 ans H'!$B$175:$B$204,$C110,'14 - 15 ans H'!$I$175:$I$204)</f>
        <v>0</v>
      </c>
      <c r="AI110" s="331">
        <f>SUMIF('14 - 15 ans H'!$B$209:$B$238,$C110,'14 - 15 ans H'!$I$209:$I$238)</f>
        <v>0</v>
      </c>
      <c r="AJ110" s="343">
        <f t="shared" si="6"/>
        <v>0</v>
      </c>
      <c r="AK110" s="344">
        <f t="shared" si="7"/>
        <v>8</v>
      </c>
      <c r="AL110" s="319"/>
      <c r="AM110" s="315"/>
      <c r="AN110" s="315"/>
      <c r="AO110" s="315"/>
      <c r="AP110" s="315"/>
      <c r="AQ110" s="315"/>
      <c r="AR110" s="315"/>
      <c r="AS110" s="315"/>
      <c r="AT110" s="315"/>
      <c r="AU110" s="316"/>
      <c r="AV110" s="319"/>
      <c r="AW110" s="316"/>
      <c r="AX110" s="319"/>
      <c r="AY110" s="315"/>
      <c r="AZ110" s="315"/>
      <c r="BA110" s="315"/>
      <c r="BB110" s="315"/>
      <c r="BC110" s="315"/>
      <c r="BD110" s="315"/>
      <c r="BE110" s="315"/>
      <c r="BF110" s="315"/>
      <c r="BG110" s="316"/>
      <c r="BH110" s="319"/>
      <c r="BI110" s="316"/>
    </row>
    <row r="111" spans="1:61" x14ac:dyDescent="0.25">
      <c r="A111" s="441"/>
      <c r="B111" s="227">
        <f>Inscription!G20</f>
        <v>0</v>
      </c>
      <c r="C111" s="227">
        <f>Inscription!H20</f>
        <v>0</v>
      </c>
      <c r="D111" s="319"/>
      <c r="E111" s="315"/>
      <c r="F111" s="315"/>
      <c r="G111" s="315"/>
      <c r="H111" s="316"/>
      <c r="I111" s="319"/>
      <c r="J111" s="316"/>
      <c r="K111" s="319"/>
      <c r="L111" s="315"/>
      <c r="M111" s="315"/>
      <c r="N111" s="315"/>
      <c r="O111" s="315"/>
      <c r="P111" s="315"/>
      <c r="Q111" s="316"/>
      <c r="R111" s="319"/>
      <c r="S111" s="316"/>
      <c r="T111" s="319"/>
      <c r="U111" s="315"/>
      <c r="V111" s="315"/>
      <c r="W111" s="315"/>
      <c r="X111" s="315"/>
      <c r="Y111" s="315"/>
      <c r="Z111" s="316"/>
      <c r="AA111" s="319"/>
      <c r="AB111" s="316"/>
      <c r="AC111" s="374">
        <f>SUMIF('14 - 15 ans H'!$B$5:$B$34,$C111,'14 - 15 ans H'!$I$5:$I$34)</f>
        <v>0</v>
      </c>
      <c r="AD111" s="275">
        <f>SUMIF('14 - 15 ans H'!$B$39:$B$68,$C111,'14 - 15 ans H'!$I$39:$I$68)</f>
        <v>0</v>
      </c>
      <c r="AE111" s="275">
        <f>SUMIF('14 - 15 ans H'!$B$73:$B$102,$C111,'14 - 15 ans H'!$I$73:$I$102)</f>
        <v>0</v>
      </c>
      <c r="AF111" s="275">
        <f>SUMIF('14 - 15 ans H'!$B$107:$B$136,$C111,'14 - 15 ans H'!$I$107:$I$136)</f>
        <v>0</v>
      </c>
      <c r="AG111" s="371">
        <f>SUMIF('14 - 15 ans H'!$B$141:$B$170,$C111,'14 - 15 ans H'!$I$141:$I$170)</f>
        <v>0</v>
      </c>
      <c r="AH111" s="275">
        <f>SUMIF('14 - 15 ans H'!$B$175:$B$204,$C111,'14 - 15 ans H'!$I$175:$I$204)</f>
        <v>0</v>
      </c>
      <c r="AI111" s="331">
        <f>SUMIF('14 - 15 ans H'!$B$209:$B$238,$C111,'14 - 15 ans H'!$I$209:$I$238)</f>
        <v>0</v>
      </c>
      <c r="AJ111" s="343">
        <f t="shared" si="6"/>
        <v>0</v>
      </c>
      <c r="AK111" s="344">
        <f t="shared" si="7"/>
        <v>8</v>
      </c>
      <c r="AL111" s="319"/>
      <c r="AM111" s="315"/>
      <c r="AN111" s="315"/>
      <c r="AO111" s="315"/>
      <c r="AP111" s="315"/>
      <c r="AQ111" s="315"/>
      <c r="AR111" s="315"/>
      <c r="AS111" s="315"/>
      <c r="AT111" s="315"/>
      <c r="AU111" s="316"/>
      <c r="AV111" s="319"/>
      <c r="AW111" s="316"/>
      <c r="AX111" s="319"/>
      <c r="AY111" s="315"/>
      <c r="AZ111" s="315"/>
      <c r="BA111" s="315"/>
      <c r="BB111" s="315"/>
      <c r="BC111" s="315"/>
      <c r="BD111" s="315"/>
      <c r="BE111" s="315"/>
      <c r="BF111" s="315"/>
      <c r="BG111" s="316"/>
      <c r="BH111" s="319"/>
      <c r="BI111" s="316"/>
    </row>
    <row r="112" spans="1:61" x14ac:dyDescent="0.25">
      <c r="A112" s="441"/>
      <c r="B112" s="227">
        <f>Inscription!G21</f>
        <v>0</v>
      </c>
      <c r="C112" s="227">
        <f>Inscription!H21</f>
        <v>0</v>
      </c>
      <c r="D112" s="319"/>
      <c r="E112" s="315"/>
      <c r="F112" s="315"/>
      <c r="G112" s="315"/>
      <c r="H112" s="316"/>
      <c r="I112" s="319"/>
      <c r="J112" s="316"/>
      <c r="K112" s="319"/>
      <c r="L112" s="315"/>
      <c r="M112" s="315"/>
      <c r="N112" s="315"/>
      <c r="O112" s="315"/>
      <c r="P112" s="315"/>
      <c r="Q112" s="316"/>
      <c r="R112" s="319"/>
      <c r="S112" s="316"/>
      <c r="T112" s="319"/>
      <c r="U112" s="315"/>
      <c r="V112" s="315"/>
      <c r="W112" s="315"/>
      <c r="X112" s="315"/>
      <c r="Y112" s="315"/>
      <c r="Z112" s="316"/>
      <c r="AA112" s="319"/>
      <c r="AB112" s="316"/>
      <c r="AC112" s="374">
        <f>SUMIF('14 - 15 ans H'!$B$5:$B$34,$C112,'14 - 15 ans H'!$I$5:$I$34)</f>
        <v>0</v>
      </c>
      <c r="AD112" s="275">
        <f>SUMIF('14 - 15 ans H'!$B$39:$B$68,$C112,'14 - 15 ans H'!$I$39:$I$68)</f>
        <v>0</v>
      </c>
      <c r="AE112" s="275">
        <f>SUMIF('14 - 15 ans H'!$B$73:$B$102,$C112,'14 - 15 ans H'!$I$73:$I$102)</f>
        <v>0</v>
      </c>
      <c r="AF112" s="275">
        <f>SUMIF('14 - 15 ans H'!$B$107:$B$136,$C112,'14 - 15 ans H'!$I$107:$I$136)</f>
        <v>0</v>
      </c>
      <c r="AG112" s="371">
        <f>SUMIF('14 - 15 ans H'!$B$141:$B$170,$C112,'14 - 15 ans H'!$I$141:$I$170)</f>
        <v>0</v>
      </c>
      <c r="AH112" s="275">
        <f>SUMIF('14 - 15 ans H'!$B$175:$B$204,$C112,'14 - 15 ans H'!$I$175:$I$204)</f>
        <v>0</v>
      </c>
      <c r="AI112" s="331">
        <f>SUMIF('14 - 15 ans H'!$B$209:$B$238,$C112,'14 - 15 ans H'!$I$209:$I$238)</f>
        <v>0</v>
      </c>
      <c r="AJ112" s="343">
        <f t="shared" si="6"/>
        <v>0</v>
      </c>
      <c r="AK112" s="344">
        <f t="shared" si="7"/>
        <v>8</v>
      </c>
      <c r="AL112" s="319"/>
      <c r="AM112" s="315"/>
      <c r="AN112" s="315"/>
      <c r="AO112" s="315"/>
      <c r="AP112" s="315"/>
      <c r="AQ112" s="315"/>
      <c r="AR112" s="315"/>
      <c r="AS112" s="315"/>
      <c r="AT112" s="315"/>
      <c r="AU112" s="316"/>
      <c r="AV112" s="319"/>
      <c r="AW112" s="316"/>
      <c r="AX112" s="319"/>
      <c r="AY112" s="315"/>
      <c r="AZ112" s="315"/>
      <c r="BA112" s="315"/>
      <c r="BB112" s="315"/>
      <c r="BC112" s="315"/>
      <c r="BD112" s="315"/>
      <c r="BE112" s="315"/>
      <c r="BF112" s="315"/>
      <c r="BG112" s="316"/>
      <c r="BH112" s="319"/>
      <c r="BI112" s="316"/>
    </row>
    <row r="113" spans="1:61" x14ac:dyDescent="0.25">
      <c r="A113" s="441"/>
      <c r="B113" s="227">
        <f>Inscription!G22</f>
        <v>0</v>
      </c>
      <c r="C113" s="227">
        <f>Inscription!H22</f>
        <v>0</v>
      </c>
      <c r="D113" s="319"/>
      <c r="E113" s="315"/>
      <c r="F113" s="315"/>
      <c r="G113" s="315"/>
      <c r="H113" s="316"/>
      <c r="I113" s="319"/>
      <c r="J113" s="316"/>
      <c r="K113" s="319"/>
      <c r="L113" s="315"/>
      <c r="M113" s="315"/>
      <c r="N113" s="315"/>
      <c r="O113" s="315"/>
      <c r="P113" s="315"/>
      <c r="Q113" s="316"/>
      <c r="R113" s="319"/>
      <c r="S113" s="316"/>
      <c r="T113" s="319"/>
      <c r="U113" s="315"/>
      <c r="V113" s="315"/>
      <c r="W113" s="315"/>
      <c r="X113" s="315"/>
      <c r="Y113" s="315"/>
      <c r="Z113" s="316"/>
      <c r="AA113" s="319"/>
      <c r="AB113" s="316"/>
      <c r="AC113" s="374">
        <f>SUMIF('14 - 15 ans H'!$B$5:$B$34,$C113,'14 - 15 ans H'!$I$5:$I$34)</f>
        <v>0</v>
      </c>
      <c r="AD113" s="275">
        <f>SUMIF('14 - 15 ans H'!$B$39:$B$68,$C113,'14 - 15 ans H'!$I$39:$I$68)</f>
        <v>0</v>
      </c>
      <c r="AE113" s="275">
        <f>SUMIF('14 - 15 ans H'!$B$73:$B$102,$C113,'14 - 15 ans H'!$I$73:$I$102)</f>
        <v>0</v>
      </c>
      <c r="AF113" s="275">
        <f>SUMIF('14 - 15 ans H'!$B$107:$B$136,$C113,'14 - 15 ans H'!$I$107:$I$136)</f>
        <v>0</v>
      </c>
      <c r="AG113" s="371">
        <f>SUMIF('14 - 15 ans H'!$B$141:$B$170,$C113,'14 - 15 ans H'!$I$141:$I$170)</f>
        <v>0</v>
      </c>
      <c r="AH113" s="275">
        <f>SUMIF('14 - 15 ans H'!$B$175:$B$204,$C113,'14 - 15 ans H'!$I$175:$I$204)</f>
        <v>0</v>
      </c>
      <c r="AI113" s="331">
        <f>SUMIF('14 - 15 ans H'!$B$209:$B$238,$C113,'14 - 15 ans H'!$I$209:$I$238)</f>
        <v>0</v>
      </c>
      <c r="AJ113" s="343">
        <f t="shared" si="6"/>
        <v>0</v>
      </c>
      <c r="AK113" s="344">
        <f t="shared" si="7"/>
        <v>8</v>
      </c>
      <c r="AL113" s="319"/>
      <c r="AM113" s="315"/>
      <c r="AN113" s="315"/>
      <c r="AO113" s="315"/>
      <c r="AP113" s="315"/>
      <c r="AQ113" s="315"/>
      <c r="AR113" s="315"/>
      <c r="AS113" s="315"/>
      <c r="AT113" s="315"/>
      <c r="AU113" s="316"/>
      <c r="AV113" s="319"/>
      <c r="AW113" s="316"/>
      <c r="AX113" s="319"/>
      <c r="AY113" s="315"/>
      <c r="AZ113" s="315"/>
      <c r="BA113" s="315"/>
      <c r="BB113" s="315"/>
      <c r="BC113" s="315"/>
      <c r="BD113" s="315"/>
      <c r="BE113" s="315"/>
      <c r="BF113" s="315"/>
      <c r="BG113" s="316"/>
      <c r="BH113" s="319"/>
      <c r="BI113" s="316"/>
    </row>
    <row r="114" spans="1:61" x14ac:dyDescent="0.25">
      <c r="A114" s="441"/>
      <c r="B114" s="227">
        <f>Inscription!G23</f>
        <v>0</v>
      </c>
      <c r="C114" s="227">
        <f>Inscription!H23</f>
        <v>0</v>
      </c>
      <c r="D114" s="319"/>
      <c r="E114" s="315"/>
      <c r="F114" s="315"/>
      <c r="G114" s="315"/>
      <c r="H114" s="316"/>
      <c r="I114" s="319"/>
      <c r="J114" s="316"/>
      <c r="K114" s="319"/>
      <c r="L114" s="315"/>
      <c r="M114" s="315"/>
      <c r="N114" s="315"/>
      <c r="O114" s="315"/>
      <c r="P114" s="315"/>
      <c r="Q114" s="316"/>
      <c r="R114" s="319"/>
      <c r="S114" s="316"/>
      <c r="T114" s="319"/>
      <c r="U114" s="315"/>
      <c r="V114" s="315"/>
      <c r="W114" s="315"/>
      <c r="X114" s="315"/>
      <c r="Y114" s="315"/>
      <c r="Z114" s="316"/>
      <c r="AA114" s="319"/>
      <c r="AB114" s="316"/>
      <c r="AC114" s="374">
        <f>SUMIF('14 - 15 ans H'!$B$5:$B$34,$C114,'14 - 15 ans H'!$I$5:$I$34)</f>
        <v>0</v>
      </c>
      <c r="AD114" s="275">
        <f>SUMIF('14 - 15 ans H'!$B$39:$B$68,$C114,'14 - 15 ans H'!$I$39:$I$68)</f>
        <v>0</v>
      </c>
      <c r="AE114" s="275">
        <f>SUMIF('14 - 15 ans H'!$B$73:$B$102,$C114,'14 - 15 ans H'!$I$73:$I$102)</f>
        <v>0</v>
      </c>
      <c r="AF114" s="275">
        <f>SUMIF('14 - 15 ans H'!$B$107:$B$136,$C114,'14 - 15 ans H'!$I$107:$I$136)</f>
        <v>0</v>
      </c>
      <c r="AG114" s="371">
        <f>SUMIF('14 - 15 ans H'!$B$141:$B$170,$C114,'14 - 15 ans H'!$I$141:$I$170)</f>
        <v>0</v>
      </c>
      <c r="AH114" s="275">
        <f>SUMIF('14 - 15 ans H'!$B$175:$B$204,$C114,'14 - 15 ans H'!$I$175:$I$204)</f>
        <v>0</v>
      </c>
      <c r="AI114" s="331">
        <f>SUMIF('14 - 15 ans H'!$B$209:$B$238,$C114,'14 - 15 ans H'!$I$209:$I$238)</f>
        <v>0</v>
      </c>
      <c r="AJ114" s="343">
        <f t="shared" si="6"/>
        <v>0</v>
      </c>
      <c r="AK114" s="344">
        <f t="shared" si="7"/>
        <v>8</v>
      </c>
      <c r="AL114" s="319"/>
      <c r="AM114" s="315"/>
      <c r="AN114" s="315"/>
      <c r="AO114" s="315"/>
      <c r="AP114" s="315"/>
      <c r="AQ114" s="315"/>
      <c r="AR114" s="315"/>
      <c r="AS114" s="315"/>
      <c r="AT114" s="315"/>
      <c r="AU114" s="316"/>
      <c r="AV114" s="319"/>
      <c r="AW114" s="316"/>
      <c r="AX114" s="319"/>
      <c r="AY114" s="315"/>
      <c r="AZ114" s="315"/>
      <c r="BA114" s="315"/>
      <c r="BB114" s="315"/>
      <c r="BC114" s="315"/>
      <c r="BD114" s="315"/>
      <c r="BE114" s="315"/>
      <c r="BF114" s="315"/>
      <c r="BG114" s="316"/>
      <c r="BH114" s="319"/>
      <c r="BI114" s="316"/>
    </row>
    <row r="115" spans="1:61" x14ac:dyDescent="0.25">
      <c r="A115" s="441"/>
      <c r="B115" s="227">
        <f>Inscription!G24</f>
        <v>0</v>
      </c>
      <c r="C115" s="227">
        <f>Inscription!H24</f>
        <v>0</v>
      </c>
      <c r="D115" s="319"/>
      <c r="E115" s="315"/>
      <c r="F115" s="315"/>
      <c r="G115" s="315"/>
      <c r="H115" s="316"/>
      <c r="I115" s="319"/>
      <c r="J115" s="316"/>
      <c r="K115" s="319"/>
      <c r="L115" s="315"/>
      <c r="M115" s="315"/>
      <c r="N115" s="315"/>
      <c r="O115" s="315"/>
      <c r="P115" s="315"/>
      <c r="Q115" s="316"/>
      <c r="R115" s="319"/>
      <c r="S115" s="316"/>
      <c r="T115" s="319"/>
      <c r="U115" s="315"/>
      <c r="V115" s="315"/>
      <c r="W115" s="315"/>
      <c r="X115" s="315"/>
      <c r="Y115" s="315"/>
      <c r="Z115" s="316"/>
      <c r="AA115" s="319"/>
      <c r="AB115" s="316"/>
      <c r="AC115" s="374">
        <f>SUMIF('14 - 15 ans H'!$B$5:$B$34,$C115,'14 - 15 ans H'!$I$5:$I$34)</f>
        <v>0</v>
      </c>
      <c r="AD115" s="275">
        <f>SUMIF('14 - 15 ans H'!$B$39:$B$68,$C115,'14 - 15 ans H'!$I$39:$I$68)</f>
        <v>0</v>
      </c>
      <c r="AE115" s="275">
        <f>SUMIF('14 - 15 ans H'!$B$73:$B$102,$C115,'14 - 15 ans H'!$I$73:$I$102)</f>
        <v>0</v>
      </c>
      <c r="AF115" s="275">
        <f>SUMIF('14 - 15 ans H'!$B$107:$B$136,$C115,'14 - 15 ans H'!$I$107:$I$136)</f>
        <v>0</v>
      </c>
      <c r="AG115" s="371">
        <f>SUMIF('14 - 15 ans H'!$B$141:$B$170,$C115,'14 - 15 ans H'!$I$141:$I$170)</f>
        <v>0</v>
      </c>
      <c r="AH115" s="275">
        <f>SUMIF('14 - 15 ans H'!$B$175:$B$204,$C115,'14 - 15 ans H'!$I$175:$I$204)</f>
        <v>0</v>
      </c>
      <c r="AI115" s="331">
        <f>SUMIF('14 - 15 ans H'!$B$209:$B$238,$C115,'14 - 15 ans H'!$I$209:$I$238)</f>
        <v>0</v>
      </c>
      <c r="AJ115" s="343">
        <f t="shared" si="6"/>
        <v>0</v>
      </c>
      <c r="AK115" s="344">
        <f t="shared" si="7"/>
        <v>8</v>
      </c>
      <c r="AL115" s="319"/>
      <c r="AM115" s="315"/>
      <c r="AN115" s="315"/>
      <c r="AO115" s="315"/>
      <c r="AP115" s="315"/>
      <c r="AQ115" s="315"/>
      <c r="AR115" s="315"/>
      <c r="AS115" s="315"/>
      <c r="AT115" s="315"/>
      <c r="AU115" s="316"/>
      <c r="AV115" s="319"/>
      <c r="AW115" s="316"/>
      <c r="AX115" s="319"/>
      <c r="AY115" s="315"/>
      <c r="AZ115" s="315"/>
      <c r="BA115" s="315"/>
      <c r="BB115" s="315"/>
      <c r="BC115" s="315"/>
      <c r="BD115" s="315"/>
      <c r="BE115" s="315"/>
      <c r="BF115" s="315"/>
      <c r="BG115" s="316"/>
      <c r="BH115" s="319"/>
      <c r="BI115" s="316"/>
    </row>
    <row r="116" spans="1:61" x14ac:dyDescent="0.25">
      <c r="A116" s="441"/>
      <c r="B116" s="227">
        <f>Inscription!G25</f>
        <v>0</v>
      </c>
      <c r="C116" s="227">
        <f>Inscription!H25</f>
        <v>0</v>
      </c>
      <c r="D116" s="319"/>
      <c r="E116" s="315"/>
      <c r="F116" s="315"/>
      <c r="G116" s="315"/>
      <c r="H116" s="316"/>
      <c r="I116" s="319"/>
      <c r="J116" s="316"/>
      <c r="K116" s="319"/>
      <c r="L116" s="315"/>
      <c r="M116" s="315"/>
      <c r="N116" s="315"/>
      <c r="O116" s="315"/>
      <c r="P116" s="315"/>
      <c r="Q116" s="316"/>
      <c r="R116" s="319"/>
      <c r="S116" s="316"/>
      <c r="T116" s="319"/>
      <c r="U116" s="315"/>
      <c r="V116" s="315"/>
      <c r="W116" s="315"/>
      <c r="X116" s="315"/>
      <c r="Y116" s="315"/>
      <c r="Z116" s="316"/>
      <c r="AA116" s="319"/>
      <c r="AB116" s="316"/>
      <c r="AC116" s="374">
        <f>SUMIF('14 - 15 ans H'!$B$5:$B$34,$C116,'14 - 15 ans H'!$I$5:$I$34)</f>
        <v>0</v>
      </c>
      <c r="AD116" s="275">
        <f>SUMIF('14 - 15 ans H'!$B$39:$B$68,$C116,'14 - 15 ans H'!$I$39:$I$68)</f>
        <v>0</v>
      </c>
      <c r="AE116" s="275">
        <f>SUMIF('14 - 15 ans H'!$B$73:$B$102,$C116,'14 - 15 ans H'!$I$73:$I$102)</f>
        <v>0</v>
      </c>
      <c r="AF116" s="275">
        <f>SUMIF('14 - 15 ans H'!$B$107:$B$136,$C116,'14 - 15 ans H'!$I$107:$I$136)</f>
        <v>0</v>
      </c>
      <c r="AG116" s="371">
        <f>SUMIF('14 - 15 ans H'!$B$141:$B$170,$C116,'14 - 15 ans H'!$I$141:$I$170)</f>
        <v>0</v>
      </c>
      <c r="AH116" s="275">
        <f>SUMIF('14 - 15 ans H'!$B$175:$B$204,$C116,'14 - 15 ans H'!$I$175:$I$204)</f>
        <v>0</v>
      </c>
      <c r="AI116" s="331">
        <f>SUMIF('14 - 15 ans H'!$B$209:$B$238,$C116,'14 - 15 ans H'!$I$209:$I$238)</f>
        <v>0</v>
      </c>
      <c r="AJ116" s="343">
        <f t="shared" si="6"/>
        <v>0</v>
      </c>
      <c r="AK116" s="344">
        <f t="shared" si="7"/>
        <v>8</v>
      </c>
      <c r="AL116" s="319"/>
      <c r="AM116" s="315"/>
      <c r="AN116" s="315"/>
      <c r="AO116" s="315"/>
      <c r="AP116" s="315"/>
      <c r="AQ116" s="315"/>
      <c r="AR116" s="315"/>
      <c r="AS116" s="315"/>
      <c r="AT116" s="315"/>
      <c r="AU116" s="316"/>
      <c r="AV116" s="319"/>
      <c r="AW116" s="316"/>
      <c r="AX116" s="319"/>
      <c r="AY116" s="315"/>
      <c r="AZ116" s="315"/>
      <c r="BA116" s="315"/>
      <c r="BB116" s="315"/>
      <c r="BC116" s="315"/>
      <c r="BD116" s="315"/>
      <c r="BE116" s="315"/>
      <c r="BF116" s="315"/>
      <c r="BG116" s="316"/>
      <c r="BH116" s="319"/>
      <c r="BI116" s="316"/>
    </row>
    <row r="117" spans="1:61" x14ac:dyDescent="0.25">
      <c r="A117" s="441"/>
      <c r="B117" s="227">
        <f>Inscription!G26</f>
        <v>0</v>
      </c>
      <c r="C117" s="227">
        <f>Inscription!H26</f>
        <v>0</v>
      </c>
      <c r="D117" s="319"/>
      <c r="E117" s="315"/>
      <c r="F117" s="315"/>
      <c r="G117" s="315"/>
      <c r="H117" s="316"/>
      <c r="I117" s="319"/>
      <c r="J117" s="316"/>
      <c r="K117" s="319"/>
      <c r="L117" s="315"/>
      <c r="M117" s="315"/>
      <c r="N117" s="315"/>
      <c r="O117" s="315"/>
      <c r="P117" s="315"/>
      <c r="Q117" s="316"/>
      <c r="R117" s="319"/>
      <c r="S117" s="316"/>
      <c r="T117" s="319"/>
      <c r="U117" s="315"/>
      <c r="V117" s="315"/>
      <c r="W117" s="315"/>
      <c r="X117" s="315"/>
      <c r="Y117" s="315"/>
      <c r="Z117" s="316"/>
      <c r="AA117" s="319"/>
      <c r="AB117" s="316"/>
      <c r="AC117" s="374">
        <f>SUMIF('14 - 15 ans H'!$B$5:$B$34,$C117,'14 - 15 ans H'!$I$5:$I$34)</f>
        <v>0</v>
      </c>
      <c r="AD117" s="275">
        <f>SUMIF('14 - 15 ans H'!$B$39:$B$68,$C117,'14 - 15 ans H'!$I$39:$I$68)</f>
        <v>0</v>
      </c>
      <c r="AE117" s="275">
        <f>SUMIF('14 - 15 ans H'!$B$73:$B$102,$C117,'14 - 15 ans H'!$I$73:$I$102)</f>
        <v>0</v>
      </c>
      <c r="AF117" s="275">
        <f>SUMIF('14 - 15 ans H'!$B$107:$B$136,$C117,'14 - 15 ans H'!$I$107:$I$136)</f>
        <v>0</v>
      </c>
      <c r="AG117" s="371">
        <f>SUMIF('14 - 15 ans H'!$B$141:$B$170,$C117,'14 - 15 ans H'!$I$141:$I$170)</f>
        <v>0</v>
      </c>
      <c r="AH117" s="275">
        <f>SUMIF('14 - 15 ans H'!$B$175:$B$204,$C117,'14 - 15 ans H'!$I$175:$I$204)</f>
        <v>0</v>
      </c>
      <c r="AI117" s="331">
        <f>SUMIF('14 - 15 ans H'!$B$209:$B$238,$C117,'14 - 15 ans H'!$I$209:$I$238)</f>
        <v>0</v>
      </c>
      <c r="AJ117" s="343">
        <f t="shared" si="6"/>
        <v>0</v>
      </c>
      <c r="AK117" s="344">
        <f t="shared" si="7"/>
        <v>8</v>
      </c>
      <c r="AL117" s="319"/>
      <c r="AM117" s="315"/>
      <c r="AN117" s="315"/>
      <c r="AO117" s="315"/>
      <c r="AP117" s="315"/>
      <c r="AQ117" s="315"/>
      <c r="AR117" s="315"/>
      <c r="AS117" s="315"/>
      <c r="AT117" s="315"/>
      <c r="AU117" s="316"/>
      <c r="AV117" s="319"/>
      <c r="AW117" s="316"/>
      <c r="AX117" s="319"/>
      <c r="AY117" s="315"/>
      <c r="AZ117" s="315"/>
      <c r="BA117" s="315"/>
      <c r="BB117" s="315"/>
      <c r="BC117" s="315"/>
      <c r="BD117" s="315"/>
      <c r="BE117" s="315"/>
      <c r="BF117" s="315"/>
      <c r="BG117" s="316"/>
      <c r="BH117" s="319"/>
      <c r="BI117" s="316"/>
    </row>
    <row r="118" spans="1:61" x14ac:dyDescent="0.25">
      <c r="A118" s="441"/>
      <c r="B118" s="227">
        <f>Inscription!G27</f>
        <v>0</v>
      </c>
      <c r="C118" s="227">
        <f>Inscription!H27</f>
        <v>0</v>
      </c>
      <c r="D118" s="319"/>
      <c r="E118" s="315"/>
      <c r="F118" s="315"/>
      <c r="G118" s="315"/>
      <c r="H118" s="316"/>
      <c r="I118" s="319"/>
      <c r="J118" s="316"/>
      <c r="K118" s="319"/>
      <c r="L118" s="315"/>
      <c r="M118" s="315"/>
      <c r="N118" s="315"/>
      <c r="O118" s="315"/>
      <c r="P118" s="315"/>
      <c r="Q118" s="316"/>
      <c r="R118" s="319"/>
      <c r="S118" s="316"/>
      <c r="T118" s="319"/>
      <c r="U118" s="315"/>
      <c r="V118" s="315"/>
      <c r="W118" s="315"/>
      <c r="X118" s="315"/>
      <c r="Y118" s="315"/>
      <c r="Z118" s="316"/>
      <c r="AA118" s="319"/>
      <c r="AB118" s="316"/>
      <c r="AC118" s="374">
        <f>SUMIF('14 - 15 ans H'!$B$5:$B$34,$C118,'14 - 15 ans H'!$I$5:$I$34)</f>
        <v>0</v>
      </c>
      <c r="AD118" s="275">
        <f>SUMIF('14 - 15 ans H'!$B$39:$B$68,$C118,'14 - 15 ans H'!$I$39:$I$68)</f>
        <v>0</v>
      </c>
      <c r="AE118" s="275">
        <f>SUMIF('14 - 15 ans H'!$B$73:$B$102,$C118,'14 - 15 ans H'!$I$73:$I$102)</f>
        <v>0</v>
      </c>
      <c r="AF118" s="275">
        <f>SUMIF('14 - 15 ans H'!$B$107:$B$136,$C118,'14 - 15 ans H'!$I$107:$I$136)</f>
        <v>0</v>
      </c>
      <c r="AG118" s="371">
        <f>SUMIF('14 - 15 ans H'!$B$141:$B$170,$C118,'14 - 15 ans H'!$I$141:$I$170)</f>
        <v>0</v>
      </c>
      <c r="AH118" s="275">
        <f>SUMIF('14 - 15 ans H'!$B$175:$B$204,$C118,'14 - 15 ans H'!$I$175:$I$204)</f>
        <v>0</v>
      </c>
      <c r="AI118" s="331">
        <f>SUMIF('14 - 15 ans H'!$B$209:$B$238,$C118,'14 - 15 ans H'!$I$209:$I$238)</f>
        <v>0</v>
      </c>
      <c r="AJ118" s="343">
        <f t="shared" si="6"/>
        <v>0</v>
      </c>
      <c r="AK118" s="344">
        <f t="shared" si="7"/>
        <v>8</v>
      </c>
      <c r="AL118" s="319"/>
      <c r="AM118" s="315"/>
      <c r="AN118" s="315"/>
      <c r="AO118" s="315"/>
      <c r="AP118" s="315"/>
      <c r="AQ118" s="315"/>
      <c r="AR118" s="315"/>
      <c r="AS118" s="315"/>
      <c r="AT118" s="315"/>
      <c r="AU118" s="316"/>
      <c r="AV118" s="319"/>
      <c r="AW118" s="316"/>
      <c r="AX118" s="319"/>
      <c r="AY118" s="315"/>
      <c r="AZ118" s="315"/>
      <c r="BA118" s="315"/>
      <c r="BB118" s="315"/>
      <c r="BC118" s="315"/>
      <c r="BD118" s="315"/>
      <c r="BE118" s="315"/>
      <c r="BF118" s="315"/>
      <c r="BG118" s="316"/>
      <c r="BH118" s="319"/>
      <c r="BI118" s="316"/>
    </row>
    <row r="119" spans="1:61" x14ac:dyDescent="0.25">
      <c r="A119" s="441"/>
      <c r="B119" s="227">
        <f>Inscription!G28</f>
        <v>0</v>
      </c>
      <c r="C119" s="227">
        <f>Inscription!H28</f>
        <v>0</v>
      </c>
      <c r="D119" s="319"/>
      <c r="E119" s="315"/>
      <c r="F119" s="315"/>
      <c r="G119" s="315"/>
      <c r="H119" s="316"/>
      <c r="I119" s="319"/>
      <c r="J119" s="316"/>
      <c r="K119" s="319"/>
      <c r="L119" s="315"/>
      <c r="M119" s="315"/>
      <c r="N119" s="315"/>
      <c r="O119" s="315"/>
      <c r="P119" s="315"/>
      <c r="Q119" s="316"/>
      <c r="R119" s="319"/>
      <c r="S119" s="316"/>
      <c r="T119" s="319"/>
      <c r="U119" s="315"/>
      <c r="V119" s="315"/>
      <c r="W119" s="315"/>
      <c r="X119" s="315"/>
      <c r="Y119" s="315"/>
      <c r="Z119" s="316"/>
      <c r="AA119" s="319"/>
      <c r="AB119" s="316"/>
      <c r="AC119" s="374">
        <f>SUMIF('14 - 15 ans H'!$B$5:$B$34,$C119,'14 - 15 ans H'!$I$5:$I$34)</f>
        <v>0</v>
      </c>
      <c r="AD119" s="275">
        <f>SUMIF('14 - 15 ans H'!$B$39:$B$68,$C119,'14 - 15 ans H'!$I$39:$I$68)</f>
        <v>0</v>
      </c>
      <c r="AE119" s="275">
        <f>SUMIF('14 - 15 ans H'!$B$73:$B$102,$C119,'14 - 15 ans H'!$I$73:$I$102)</f>
        <v>0</v>
      </c>
      <c r="AF119" s="275">
        <f>SUMIF('14 - 15 ans H'!$B$107:$B$136,$C119,'14 - 15 ans H'!$I$107:$I$136)</f>
        <v>0</v>
      </c>
      <c r="AG119" s="371">
        <f>SUMIF('14 - 15 ans H'!$B$141:$B$170,$C119,'14 - 15 ans H'!$I$141:$I$170)</f>
        <v>0</v>
      </c>
      <c r="AH119" s="275">
        <f>SUMIF('14 - 15 ans H'!$B$175:$B$204,$C119,'14 - 15 ans H'!$I$175:$I$204)</f>
        <v>0</v>
      </c>
      <c r="AI119" s="331">
        <f>SUMIF('14 - 15 ans H'!$B$209:$B$238,$C119,'14 - 15 ans H'!$I$209:$I$238)</f>
        <v>0</v>
      </c>
      <c r="AJ119" s="343">
        <f t="shared" si="6"/>
        <v>0</v>
      </c>
      <c r="AK119" s="344">
        <f t="shared" si="7"/>
        <v>8</v>
      </c>
      <c r="AL119" s="319"/>
      <c r="AM119" s="315"/>
      <c r="AN119" s="315"/>
      <c r="AO119" s="315"/>
      <c r="AP119" s="315"/>
      <c r="AQ119" s="315"/>
      <c r="AR119" s="315"/>
      <c r="AS119" s="315"/>
      <c r="AT119" s="315"/>
      <c r="AU119" s="316"/>
      <c r="AV119" s="319"/>
      <c r="AW119" s="316"/>
      <c r="AX119" s="319"/>
      <c r="AY119" s="315"/>
      <c r="AZ119" s="315"/>
      <c r="BA119" s="315"/>
      <c r="BB119" s="315"/>
      <c r="BC119" s="315"/>
      <c r="BD119" s="315"/>
      <c r="BE119" s="315"/>
      <c r="BF119" s="315"/>
      <c r="BG119" s="316"/>
      <c r="BH119" s="319"/>
      <c r="BI119" s="316"/>
    </row>
    <row r="120" spans="1:61" x14ac:dyDescent="0.25">
      <c r="A120" s="441"/>
      <c r="B120" s="227">
        <f>Inscription!G29</f>
        <v>0</v>
      </c>
      <c r="C120" s="227">
        <f>Inscription!H29</f>
        <v>0</v>
      </c>
      <c r="D120" s="319"/>
      <c r="E120" s="315"/>
      <c r="F120" s="315"/>
      <c r="G120" s="315"/>
      <c r="H120" s="316"/>
      <c r="I120" s="319"/>
      <c r="J120" s="316"/>
      <c r="K120" s="319"/>
      <c r="L120" s="315"/>
      <c r="M120" s="315"/>
      <c r="N120" s="315"/>
      <c r="O120" s="315"/>
      <c r="P120" s="315"/>
      <c r="Q120" s="316"/>
      <c r="R120" s="319"/>
      <c r="S120" s="316"/>
      <c r="T120" s="319"/>
      <c r="U120" s="315"/>
      <c r="V120" s="315"/>
      <c r="W120" s="315"/>
      <c r="X120" s="315"/>
      <c r="Y120" s="315"/>
      <c r="Z120" s="316"/>
      <c r="AA120" s="319"/>
      <c r="AB120" s="316"/>
      <c r="AC120" s="374">
        <f>SUMIF('14 - 15 ans H'!$B$5:$B$34,$C120,'14 - 15 ans H'!$I$5:$I$34)</f>
        <v>0</v>
      </c>
      <c r="AD120" s="275">
        <f>SUMIF('14 - 15 ans H'!$B$39:$B$68,$C120,'14 - 15 ans H'!$I$39:$I$68)</f>
        <v>0</v>
      </c>
      <c r="AE120" s="275">
        <f>SUMIF('14 - 15 ans H'!$B$73:$B$102,$C120,'14 - 15 ans H'!$I$73:$I$102)</f>
        <v>0</v>
      </c>
      <c r="AF120" s="275">
        <f>SUMIF('14 - 15 ans H'!$B$107:$B$136,$C120,'14 - 15 ans H'!$I$107:$I$136)</f>
        <v>0</v>
      </c>
      <c r="AG120" s="371">
        <f>SUMIF('14 - 15 ans H'!$B$141:$B$170,$C120,'14 - 15 ans H'!$I$141:$I$170)</f>
        <v>0</v>
      </c>
      <c r="AH120" s="275">
        <f>SUMIF('14 - 15 ans H'!$B$175:$B$204,$C120,'14 - 15 ans H'!$I$175:$I$204)</f>
        <v>0</v>
      </c>
      <c r="AI120" s="331">
        <f>SUMIF('14 - 15 ans H'!$B$209:$B$238,$C120,'14 - 15 ans H'!$I$209:$I$238)</f>
        <v>0</v>
      </c>
      <c r="AJ120" s="343">
        <f t="shared" si="6"/>
        <v>0</v>
      </c>
      <c r="AK120" s="344">
        <f t="shared" si="7"/>
        <v>8</v>
      </c>
      <c r="AL120" s="319"/>
      <c r="AM120" s="315"/>
      <c r="AN120" s="315"/>
      <c r="AO120" s="315"/>
      <c r="AP120" s="315"/>
      <c r="AQ120" s="315"/>
      <c r="AR120" s="315"/>
      <c r="AS120" s="315"/>
      <c r="AT120" s="315"/>
      <c r="AU120" s="316"/>
      <c r="AV120" s="319"/>
      <c r="AW120" s="316"/>
      <c r="AX120" s="319"/>
      <c r="AY120" s="315"/>
      <c r="AZ120" s="315"/>
      <c r="BA120" s="315"/>
      <c r="BB120" s="315"/>
      <c r="BC120" s="315"/>
      <c r="BD120" s="315"/>
      <c r="BE120" s="315"/>
      <c r="BF120" s="315"/>
      <c r="BG120" s="316"/>
      <c r="BH120" s="319"/>
      <c r="BI120" s="316"/>
    </row>
    <row r="121" spans="1:61" x14ac:dyDescent="0.25">
      <c r="A121" s="441"/>
      <c r="B121" s="227">
        <f>Inscription!G30</f>
        <v>0</v>
      </c>
      <c r="C121" s="227">
        <f>Inscription!H30</f>
        <v>0</v>
      </c>
      <c r="D121" s="319"/>
      <c r="E121" s="315"/>
      <c r="F121" s="315"/>
      <c r="G121" s="315"/>
      <c r="H121" s="316"/>
      <c r="I121" s="319"/>
      <c r="J121" s="316"/>
      <c r="K121" s="319"/>
      <c r="L121" s="315"/>
      <c r="M121" s="315"/>
      <c r="N121" s="315"/>
      <c r="O121" s="315"/>
      <c r="P121" s="315"/>
      <c r="Q121" s="316"/>
      <c r="R121" s="319"/>
      <c r="S121" s="316"/>
      <c r="T121" s="319"/>
      <c r="U121" s="315"/>
      <c r="V121" s="315"/>
      <c r="W121" s="315"/>
      <c r="X121" s="315"/>
      <c r="Y121" s="315"/>
      <c r="Z121" s="316"/>
      <c r="AA121" s="319"/>
      <c r="AB121" s="316"/>
      <c r="AC121" s="374">
        <f>SUMIF('14 - 15 ans H'!$B$5:$B$34,$C121,'14 - 15 ans H'!$I$5:$I$34)</f>
        <v>0</v>
      </c>
      <c r="AD121" s="275">
        <f>SUMIF('14 - 15 ans H'!$B$39:$B$68,$C121,'14 - 15 ans H'!$I$39:$I$68)</f>
        <v>0</v>
      </c>
      <c r="AE121" s="275">
        <f>SUMIF('14 - 15 ans H'!$B$73:$B$102,$C121,'14 - 15 ans H'!$I$73:$I$102)</f>
        <v>0</v>
      </c>
      <c r="AF121" s="275">
        <f>SUMIF('14 - 15 ans H'!$B$107:$B$136,$C121,'14 - 15 ans H'!$I$107:$I$136)</f>
        <v>0</v>
      </c>
      <c r="AG121" s="371">
        <f>SUMIF('14 - 15 ans H'!$B$141:$B$170,$C121,'14 - 15 ans H'!$I$141:$I$170)</f>
        <v>0</v>
      </c>
      <c r="AH121" s="275">
        <f>SUMIF('14 - 15 ans H'!$B$175:$B$204,$C121,'14 - 15 ans H'!$I$175:$I$204)</f>
        <v>0</v>
      </c>
      <c r="AI121" s="331">
        <f>SUMIF('14 - 15 ans H'!$B$209:$B$238,$C121,'14 - 15 ans H'!$I$209:$I$238)</f>
        <v>0</v>
      </c>
      <c r="AJ121" s="343">
        <f t="shared" si="6"/>
        <v>0</v>
      </c>
      <c r="AK121" s="344">
        <f t="shared" si="7"/>
        <v>8</v>
      </c>
      <c r="AL121" s="319"/>
      <c r="AM121" s="315"/>
      <c r="AN121" s="315"/>
      <c r="AO121" s="315"/>
      <c r="AP121" s="315"/>
      <c r="AQ121" s="315"/>
      <c r="AR121" s="315"/>
      <c r="AS121" s="315"/>
      <c r="AT121" s="315"/>
      <c r="AU121" s="316"/>
      <c r="AV121" s="319"/>
      <c r="AW121" s="316"/>
      <c r="AX121" s="319"/>
      <c r="AY121" s="315"/>
      <c r="AZ121" s="315"/>
      <c r="BA121" s="315"/>
      <c r="BB121" s="315"/>
      <c r="BC121" s="315"/>
      <c r="BD121" s="315"/>
      <c r="BE121" s="315"/>
      <c r="BF121" s="315"/>
      <c r="BG121" s="316"/>
      <c r="BH121" s="319"/>
      <c r="BI121" s="316"/>
    </row>
    <row r="122" spans="1:61" ht="15.75" thickBot="1" x14ac:dyDescent="0.3">
      <c r="A122" s="442"/>
      <c r="B122" s="228">
        <f>Inscription!G31</f>
        <v>0</v>
      </c>
      <c r="C122" s="228">
        <f>Inscription!H31</f>
        <v>0</v>
      </c>
      <c r="D122" s="323"/>
      <c r="E122" s="317"/>
      <c r="F122" s="317"/>
      <c r="G122" s="317"/>
      <c r="H122" s="318"/>
      <c r="I122" s="323"/>
      <c r="J122" s="318"/>
      <c r="K122" s="323"/>
      <c r="L122" s="317"/>
      <c r="M122" s="317"/>
      <c r="N122" s="317"/>
      <c r="O122" s="317"/>
      <c r="P122" s="317"/>
      <c r="Q122" s="318"/>
      <c r="R122" s="323"/>
      <c r="S122" s="318"/>
      <c r="T122" s="323"/>
      <c r="U122" s="317"/>
      <c r="V122" s="317"/>
      <c r="W122" s="317"/>
      <c r="X122" s="317"/>
      <c r="Y122" s="317"/>
      <c r="Z122" s="318"/>
      <c r="AA122" s="323"/>
      <c r="AB122" s="318"/>
      <c r="AC122" s="375">
        <f>SUMIF('14 - 15 ans H'!$B$5:$B$34,$C122,'14 - 15 ans H'!$I$5:$I$34)</f>
        <v>0</v>
      </c>
      <c r="AD122" s="234">
        <f>SUMIF('14 - 15 ans H'!$B$39:$B$68,$C122,'14 - 15 ans H'!$I$39:$I$68)</f>
        <v>0</v>
      </c>
      <c r="AE122" s="234">
        <f>SUMIF('14 - 15 ans H'!$B$73:$B$102,$C122,'14 - 15 ans H'!$I$73:$I$102)</f>
        <v>0</v>
      </c>
      <c r="AF122" s="234">
        <f>SUMIF('14 - 15 ans H'!$B$107:$B$136,$C122,'14 - 15 ans H'!$I$107:$I$136)</f>
        <v>0</v>
      </c>
      <c r="AG122" s="372">
        <f>SUMIF('14 - 15 ans H'!$B$141:$B$170,$C122,'14 - 15 ans H'!$I$141:$I$170)</f>
        <v>0</v>
      </c>
      <c r="AH122" s="234">
        <f>SUMIF('14 - 15 ans H'!$B$175:$B$204,$C122,'14 - 15 ans H'!$I$175:$I$204)</f>
        <v>0</v>
      </c>
      <c r="AI122" s="332">
        <f>SUMIF('14 - 15 ans H'!$B$209:$B$238,$C122,'14 - 15 ans H'!$I$209:$I$238)</f>
        <v>0</v>
      </c>
      <c r="AJ122" s="345">
        <f t="shared" si="6"/>
        <v>0</v>
      </c>
      <c r="AK122" s="346">
        <f t="shared" si="7"/>
        <v>8</v>
      </c>
      <c r="AL122" s="323"/>
      <c r="AM122" s="317"/>
      <c r="AN122" s="317"/>
      <c r="AO122" s="317"/>
      <c r="AP122" s="317"/>
      <c r="AQ122" s="317"/>
      <c r="AR122" s="317"/>
      <c r="AS122" s="317"/>
      <c r="AT122" s="317"/>
      <c r="AU122" s="318"/>
      <c r="AV122" s="323"/>
      <c r="AW122" s="318"/>
      <c r="AX122" s="323"/>
      <c r="AY122" s="317"/>
      <c r="AZ122" s="317"/>
      <c r="BA122" s="317"/>
      <c r="BB122" s="317"/>
      <c r="BC122" s="317"/>
      <c r="BD122" s="317"/>
      <c r="BE122" s="317"/>
      <c r="BF122" s="317"/>
      <c r="BG122" s="318"/>
      <c r="BH122" s="323"/>
      <c r="BI122" s="318"/>
    </row>
    <row r="123" spans="1:61" x14ac:dyDescent="0.25">
      <c r="A123" s="440" t="s">
        <v>166</v>
      </c>
      <c r="B123" s="312" t="str">
        <f>Inscription!I2</f>
        <v>SSSL</v>
      </c>
      <c r="C123" s="312" t="str">
        <f>Inscription!J2</f>
        <v>Célia Crivellaro Kingsbury</v>
      </c>
      <c r="D123" s="322"/>
      <c r="E123" s="313"/>
      <c r="F123" s="313"/>
      <c r="G123" s="313"/>
      <c r="H123" s="314"/>
      <c r="I123" s="322"/>
      <c r="J123" s="314"/>
      <c r="K123" s="322"/>
      <c r="L123" s="313"/>
      <c r="M123" s="313"/>
      <c r="N123" s="313"/>
      <c r="O123" s="313"/>
      <c r="P123" s="313"/>
      <c r="Q123" s="314"/>
      <c r="R123" s="322"/>
      <c r="S123" s="314"/>
      <c r="T123" s="322"/>
      <c r="U123" s="313"/>
      <c r="V123" s="313"/>
      <c r="W123" s="313"/>
      <c r="X123" s="313"/>
      <c r="Y123" s="313"/>
      <c r="Z123" s="314"/>
      <c r="AA123" s="322"/>
      <c r="AB123" s="314"/>
      <c r="AC123" s="322"/>
      <c r="AD123" s="313"/>
      <c r="AE123" s="313"/>
      <c r="AF123" s="313"/>
      <c r="AG123" s="313"/>
      <c r="AH123" s="313"/>
      <c r="AI123" s="314"/>
      <c r="AJ123" s="322"/>
      <c r="AK123" s="314"/>
      <c r="AL123" s="373">
        <f>SUMIF('Senior F'!$B$5:$B$34,$C123,'Senior F'!$I$5:$I$34)</f>
        <v>0</v>
      </c>
      <c r="AM123" s="15">
        <f>SUMIF('Senior F'!$B$39:$B$68,$C123,'Senior F'!$I$39:$I$68)</f>
        <v>5</v>
      </c>
      <c r="AN123" s="15">
        <f>SUMIF('Senior F'!$B$73:$B$102,$C123,'Senior F'!$I$73:$I$102)</f>
        <v>6</v>
      </c>
      <c r="AO123" s="15">
        <f>SUMIF('Senior F'!$B$107:$B$136,$C123,'Senior F'!$I$107:$I$136)</f>
        <v>4</v>
      </c>
      <c r="AP123" s="370">
        <f>SUMIF('Senior F'!$B$141:$B$170,$C123,'Senior F'!$I$141:$I$170)</f>
        <v>6</v>
      </c>
      <c r="AQ123" s="15">
        <f>SUMIF('Senior F'!$B$175:$B$204,$C123,'Senior F'!$I$175:$I$204)</f>
        <v>5</v>
      </c>
      <c r="AR123" s="333">
        <f>SUMIF('Senior F'!$B$209:$B$238,$C123,'Senior F'!$I$209:$I$238)</f>
        <v>0</v>
      </c>
      <c r="AS123" s="333">
        <f>SUMIF('Senior F'!$B$244:$B$275,$C123,'Senior F'!$I$244:$I$275)</f>
        <v>0</v>
      </c>
      <c r="AT123" s="333">
        <f>SUMIF('Senior F'!$B$280:$B$311,$C123,'Senior F'!$I$280:$I$311)</f>
        <v>0</v>
      </c>
      <c r="AU123" s="330">
        <f>SUMIF('Senior F'!$B$316:$B$347,$C123,'Senior F'!$I$316:$I$347)</f>
        <v>0</v>
      </c>
      <c r="AV123" s="341">
        <f>SUM(AM123+AN123+AO123+AQ123+AP123)</f>
        <v>26</v>
      </c>
      <c r="AW123" s="342">
        <f>RANK(AV123,$AV$123:$AV$152)</f>
        <v>13</v>
      </c>
      <c r="AX123" s="322"/>
      <c r="AY123" s="313"/>
      <c r="AZ123" s="313"/>
      <c r="BA123" s="313"/>
      <c r="BB123" s="313"/>
      <c r="BC123" s="313"/>
      <c r="BD123" s="313"/>
      <c r="BE123" s="313"/>
      <c r="BF123" s="313"/>
      <c r="BG123" s="314"/>
      <c r="BH123" s="322"/>
      <c r="BI123" s="314"/>
    </row>
    <row r="124" spans="1:61" x14ac:dyDescent="0.25">
      <c r="A124" s="441"/>
      <c r="B124" s="227" t="str">
        <f>Inscription!I3</f>
        <v>CASO</v>
      </c>
      <c r="C124" s="227" t="str">
        <f>Inscription!J3</f>
        <v>Laurence Lamarre</v>
      </c>
      <c r="D124" s="319"/>
      <c r="E124" s="315"/>
      <c r="F124" s="315"/>
      <c r="G124" s="315"/>
      <c r="H124" s="316"/>
      <c r="I124" s="319"/>
      <c r="J124" s="316"/>
      <c r="K124" s="319"/>
      <c r="L124" s="315"/>
      <c r="M124" s="315"/>
      <c r="N124" s="315"/>
      <c r="O124" s="315"/>
      <c r="P124" s="315"/>
      <c r="Q124" s="316"/>
      <c r="R124" s="319"/>
      <c r="S124" s="316"/>
      <c r="T124" s="319"/>
      <c r="U124" s="315"/>
      <c r="V124" s="315"/>
      <c r="W124" s="315"/>
      <c r="X124" s="315"/>
      <c r="Y124" s="315"/>
      <c r="Z124" s="316"/>
      <c r="AA124" s="319"/>
      <c r="AB124" s="316"/>
      <c r="AC124" s="319"/>
      <c r="AD124" s="315"/>
      <c r="AE124" s="315"/>
      <c r="AF124" s="315"/>
      <c r="AG124" s="315"/>
      <c r="AH124" s="315"/>
      <c r="AI124" s="316"/>
      <c r="AJ124" s="319"/>
      <c r="AK124" s="316"/>
      <c r="AL124" s="374">
        <f>SUMIF('Senior F'!$B$5:$B$34,$C124,'Senior F'!$I$5:$I$34)</f>
        <v>18</v>
      </c>
      <c r="AM124" s="275">
        <f>SUMIF('Senior F'!$B$39:$B$68,$C124,'Senior F'!$I$39:$I$68)</f>
        <v>11</v>
      </c>
      <c r="AN124" s="275">
        <f>SUMIF('Senior F'!$B$73:$B$102,$C124,'Senior F'!$I$73:$I$102)</f>
        <v>10</v>
      </c>
      <c r="AO124" s="275">
        <f>SUMIF('Senior F'!$B$107:$B$136,$C124,'Senior F'!$I$107:$I$136)</f>
        <v>7</v>
      </c>
      <c r="AP124" s="371">
        <f>SUMIF('Senior F'!$B$141:$B$170,$C124,'Senior F'!$I$141:$I$170)</f>
        <v>0</v>
      </c>
      <c r="AQ124" s="275">
        <f>SUMIF('Senior F'!$B$175:$B$204,$C124,'Senior F'!$I$175:$I$204)</f>
        <v>10</v>
      </c>
      <c r="AR124" s="334">
        <f>SUMIF('Senior F'!$B$209:$B$238,$C124,'Senior F'!$I$209:$I$238)</f>
        <v>0</v>
      </c>
      <c r="AS124" s="334">
        <f>SUMIF('Senior F'!$B$244:$B$275,$C124,'Senior F'!$I$244:$I$275)</f>
        <v>0</v>
      </c>
      <c r="AT124" s="334">
        <f>SUMIF('Senior F'!$B$280:$B$311,$C124,'Senior F'!$I$280:$I$311)</f>
        <v>0</v>
      </c>
      <c r="AU124" s="331">
        <f>SUMIF('Senior F'!$B$316:$B$347,$C124,'Senior F'!$I$316:$I$347)</f>
        <v>0</v>
      </c>
      <c r="AV124" s="343">
        <f t="shared" ref="AV124:AV152" si="8">SUM(AM124+AN124+AO124+AQ124+AP124)</f>
        <v>38</v>
      </c>
      <c r="AW124" s="344">
        <f t="shared" ref="AW124:AW152" si="9">RANK(AV124,$AV$123:$AV$152)</f>
        <v>10</v>
      </c>
      <c r="AX124" s="319"/>
      <c r="AY124" s="315"/>
      <c r="AZ124" s="315"/>
      <c r="BA124" s="315"/>
      <c r="BB124" s="315"/>
      <c r="BC124" s="315"/>
      <c r="BD124" s="315"/>
      <c r="BE124" s="315"/>
      <c r="BF124" s="315"/>
      <c r="BG124" s="316"/>
      <c r="BH124" s="319"/>
      <c r="BI124" s="316"/>
    </row>
    <row r="125" spans="1:61" x14ac:dyDescent="0.25">
      <c r="A125" s="441"/>
      <c r="B125" s="227" t="str">
        <f>Inscription!I4</f>
        <v>CASO</v>
      </c>
      <c r="C125" s="227" t="str">
        <f>Inscription!J4</f>
        <v>Émilie Boulerne</v>
      </c>
      <c r="D125" s="319"/>
      <c r="E125" s="315"/>
      <c r="F125" s="315"/>
      <c r="G125" s="315"/>
      <c r="H125" s="316"/>
      <c r="I125" s="319"/>
      <c r="J125" s="316"/>
      <c r="K125" s="319"/>
      <c r="L125" s="315"/>
      <c r="M125" s="315"/>
      <c r="N125" s="315"/>
      <c r="O125" s="315"/>
      <c r="P125" s="315"/>
      <c r="Q125" s="316"/>
      <c r="R125" s="319"/>
      <c r="S125" s="316"/>
      <c r="T125" s="319"/>
      <c r="U125" s="315"/>
      <c r="V125" s="315"/>
      <c r="W125" s="315"/>
      <c r="X125" s="315"/>
      <c r="Y125" s="315"/>
      <c r="Z125" s="316"/>
      <c r="AA125" s="319"/>
      <c r="AB125" s="316"/>
      <c r="AC125" s="319"/>
      <c r="AD125" s="315"/>
      <c r="AE125" s="315"/>
      <c r="AF125" s="315"/>
      <c r="AG125" s="315"/>
      <c r="AH125" s="315"/>
      <c r="AI125" s="316"/>
      <c r="AJ125" s="319"/>
      <c r="AK125" s="316"/>
      <c r="AL125" s="374">
        <f>SUMIF('Senior F'!$B$5:$B$34,$C125,'Senior F'!$I$5:$I$34)</f>
        <v>18</v>
      </c>
      <c r="AM125" s="275">
        <f>SUMIF('Senior F'!$B$39:$B$68,$C125,'Senior F'!$I$39:$I$68)</f>
        <v>7</v>
      </c>
      <c r="AN125" s="275">
        <f>SUMIF('Senior F'!$B$73:$B$102,$C125,'Senior F'!$I$73:$I$102)</f>
        <v>14</v>
      </c>
      <c r="AO125" s="275">
        <f>SUMIF('Senior F'!$B$107:$B$136,$C125,'Senior F'!$I$107:$I$136)</f>
        <v>12</v>
      </c>
      <c r="AP125" s="371">
        <f>SUMIF('Senior F'!$B$141:$B$170,$C125,'Senior F'!$I$141:$I$170)</f>
        <v>16</v>
      </c>
      <c r="AQ125" s="275">
        <f>SUMIF('Senior F'!$B$175:$B$204,$C125,'Senior F'!$I$175:$I$204)</f>
        <v>13</v>
      </c>
      <c r="AR125" s="334">
        <f>SUMIF('Senior F'!$B$209:$B$238,$C125,'Senior F'!$I$209:$I$238)</f>
        <v>0</v>
      </c>
      <c r="AS125" s="334">
        <f>SUMIF('Senior F'!$B$244:$B$275,$C125,'Senior F'!$I$244:$I$275)</f>
        <v>0</v>
      </c>
      <c r="AT125" s="334">
        <f>SUMIF('Senior F'!$B$280:$B$311,$C125,'Senior F'!$I$280:$I$311)</f>
        <v>0</v>
      </c>
      <c r="AU125" s="331">
        <f>SUMIF('Senior F'!$B$316:$B$347,$C125,'Senior F'!$I$316:$I$347)</f>
        <v>0</v>
      </c>
      <c r="AV125" s="343">
        <f t="shared" si="8"/>
        <v>62</v>
      </c>
      <c r="AW125" s="344">
        <f t="shared" si="9"/>
        <v>5</v>
      </c>
      <c r="AX125" s="319"/>
      <c r="AY125" s="315"/>
      <c r="AZ125" s="315"/>
      <c r="BA125" s="315"/>
      <c r="BB125" s="315"/>
      <c r="BC125" s="315"/>
      <c r="BD125" s="315"/>
      <c r="BE125" s="315"/>
      <c r="BF125" s="315"/>
      <c r="BG125" s="316"/>
      <c r="BH125" s="319"/>
      <c r="BI125" s="316"/>
    </row>
    <row r="126" spans="1:61" x14ac:dyDescent="0.25">
      <c r="A126" s="441"/>
      <c r="B126" s="227" t="str">
        <f>Inscription!I5</f>
        <v>Dam'eauclès</v>
      </c>
      <c r="C126" s="227" t="str">
        <f>Inscription!J5</f>
        <v>Caroline Arcand</v>
      </c>
      <c r="D126" s="319"/>
      <c r="E126" s="315"/>
      <c r="F126" s="315"/>
      <c r="G126" s="315"/>
      <c r="H126" s="316"/>
      <c r="I126" s="319"/>
      <c r="J126" s="316"/>
      <c r="K126" s="319"/>
      <c r="L126" s="315"/>
      <c r="M126" s="315"/>
      <c r="N126" s="315"/>
      <c r="O126" s="315"/>
      <c r="P126" s="315"/>
      <c r="Q126" s="316"/>
      <c r="R126" s="319"/>
      <c r="S126" s="316"/>
      <c r="T126" s="319"/>
      <c r="U126" s="315"/>
      <c r="V126" s="315"/>
      <c r="W126" s="315"/>
      <c r="X126" s="315"/>
      <c r="Y126" s="315"/>
      <c r="Z126" s="316"/>
      <c r="AA126" s="319"/>
      <c r="AB126" s="316"/>
      <c r="AC126" s="319"/>
      <c r="AD126" s="315"/>
      <c r="AE126" s="315"/>
      <c r="AF126" s="315"/>
      <c r="AG126" s="315"/>
      <c r="AH126" s="315"/>
      <c r="AI126" s="316"/>
      <c r="AJ126" s="319"/>
      <c r="AK126" s="316"/>
      <c r="AL126" s="374">
        <f>SUMIF('Senior F'!$B$5:$B$34,$C126,'Senior F'!$I$5:$I$34)</f>
        <v>0</v>
      </c>
      <c r="AM126" s="275">
        <f>SUMIF('Senior F'!$B$39:$B$68,$C126,'Senior F'!$I$39:$I$68)</f>
        <v>8</v>
      </c>
      <c r="AN126" s="275">
        <f>SUMIF('Senior F'!$B$73:$B$102,$C126,'Senior F'!$I$73:$I$102)</f>
        <v>11</v>
      </c>
      <c r="AO126" s="275">
        <f>SUMIF('Senior F'!$B$107:$B$136,$C126,'Senior F'!$I$107:$I$136)</f>
        <v>11</v>
      </c>
      <c r="AP126" s="371">
        <f>SUMIF('Senior F'!$B$141:$B$170,$C126,'Senior F'!$I$141:$I$170)</f>
        <v>11</v>
      </c>
      <c r="AQ126" s="275">
        <f>SUMIF('Senior F'!$B$175:$B$204,$C126,'Senior F'!$I$175:$I$204)</f>
        <v>12</v>
      </c>
      <c r="AR126" s="334">
        <f>SUMIF('Senior F'!$B$209:$B$238,$C126,'Senior F'!$I$209:$I$238)</f>
        <v>0</v>
      </c>
      <c r="AS126" s="334">
        <f>SUMIF('Senior F'!$B$244:$B$275,$C126,'Senior F'!$I$244:$I$275)</f>
        <v>16</v>
      </c>
      <c r="AT126" s="334">
        <f>SUMIF('Senior F'!$B$280:$B$311,$C126,'Senior F'!$I$280:$I$311)</f>
        <v>16</v>
      </c>
      <c r="AU126" s="331">
        <f>SUMIF('Senior F'!$B$316:$B$347,$C126,'Senior F'!$I$316:$I$347)</f>
        <v>18</v>
      </c>
      <c r="AV126" s="343">
        <f t="shared" si="8"/>
        <v>53</v>
      </c>
      <c r="AW126" s="344">
        <f t="shared" si="9"/>
        <v>6</v>
      </c>
      <c r="AX126" s="319"/>
      <c r="AY126" s="315"/>
      <c r="AZ126" s="315"/>
      <c r="BA126" s="315"/>
      <c r="BB126" s="315"/>
      <c r="BC126" s="315"/>
      <c r="BD126" s="315"/>
      <c r="BE126" s="315"/>
      <c r="BF126" s="315"/>
      <c r="BG126" s="316"/>
      <c r="BH126" s="319"/>
      <c r="BI126" s="316"/>
    </row>
    <row r="127" spans="1:61" x14ac:dyDescent="0.25">
      <c r="A127" s="441"/>
      <c r="B127" s="227" t="str">
        <f>Inscription!I6</f>
        <v>Dam'eauclès</v>
      </c>
      <c r="C127" s="227" t="str">
        <f>Inscription!J6</f>
        <v>Tamara Jacques</v>
      </c>
      <c r="D127" s="319"/>
      <c r="E127" s="315"/>
      <c r="F127" s="315"/>
      <c r="G127" s="315"/>
      <c r="H127" s="316"/>
      <c r="I127" s="319"/>
      <c r="J127" s="316"/>
      <c r="K127" s="319"/>
      <c r="L127" s="315"/>
      <c r="M127" s="315"/>
      <c r="N127" s="315"/>
      <c r="O127" s="315"/>
      <c r="P127" s="315"/>
      <c r="Q127" s="316"/>
      <c r="R127" s="319"/>
      <c r="S127" s="316"/>
      <c r="T127" s="319"/>
      <c r="U127" s="315"/>
      <c r="V127" s="315"/>
      <c r="W127" s="315"/>
      <c r="X127" s="315"/>
      <c r="Y127" s="315"/>
      <c r="Z127" s="316"/>
      <c r="AA127" s="319"/>
      <c r="AB127" s="316"/>
      <c r="AC127" s="319"/>
      <c r="AD127" s="315"/>
      <c r="AE127" s="315"/>
      <c r="AF127" s="315"/>
      <c r="AG127" s="315"/>
      <c r="AH127" s="315"/>
      <c r="AI127" s="316"/>
      <c r="AJ127" s="319"/>
      <c r="AK127" s="316"/>
      <c r="AL127" s="374">
        <f>SUMIF('Senior F'!$B$5:$B$34,$C127,'Senior F'!$I$5:$I$34)</f>
        <v>12</v>
      </c>
      <c r="AM127" s="275">
        <f>SUMIF('Senior F'!$B$39:$B$68,$C127,'Senior F'!$I$39:$I$68)</f>
        <v>4</v>
      </c>
      <c r="AN127" s="275">
        <f>SUMIF('Senior F'!$B$73:$B$102,$C127,'Senior F'!$I$73:$I$102)</f>
        <v>5</v>
      </c>
      <c r="AO127" s="275">
        <f>SUMIF('Senior F'!$B$107:$B$136,$C127,'Senior F'!$I$107:$I$136)</f>
        <v>3</v>
      </c>
      <c r="AP127" s="371">
        <f>SUMIF('Senior F'!$B$141:$B$170,$C127,'Senior F'!$I$141:$I$170)</f>
        <v>12</v>
      </c>
      <c r="AQ127" s="275">
        <f>SUMIF('Senior F'!$B$175:$B$204,$C127,'Senior F'!$I$175:$I$204)</f>
        <v>6</v>
      </c>
      <c r="AR127" s="334">
        <f>SUMIF('Senior F'!$B$209:$B$238,$C127,'Senior F'!$I$209:$I$238)</f>
        <v>0</v>
      </c>
      <c r="AS127" s="334">
        <f>SUMIF('Senior F'!$B$244:$B$275,$C127,'Senior F'!$I$244:$I$275)</f>
        <v>16</v>
      </c>
      <c r="AT127" s="334">
        <f>SUMIF('Senior F'!$B$280:$B$311,$C127,'Senior F'!$I$280:$I$311)</f>
        <v>16</v>
      </c>
      <c r="AU127" s="331">
        <f>SUMIF('Senior F'!$B$316:$B$347,$C127,'Senior F'!$I$316:$I$347)</f>
        <v>18</v>
      </c>
      <c r="AV127" s="343">
        <f t="shared" si="8"/>
        <v>30</v>
      </c>
      <c r="AW127" s="344">
        <f t="shared" si="9"/>
        <v>11</v>
      </c>
      <c r="AX127" s="319"/>
      <c r="AY127" s="315"/>
      <c r="AZ127" s="315"/>
      <c r="BA127" s="315"/>
      <c r="BB127" s="315"/>
      <c r="BC127" s="315"/>
      <c r="BD127" s="315"/>
      <c r="BE127" s="315"/>
      <c r="BF127" s="315"/>
      <c r="BG127" s="316"/>
      <c r="BH127" s="319"/>
      <c r="BI127" s="316"/>
    </row>
    <row r="128" spans="1:61" x14ac:dyDescent="0.25">
      <c r="A128" s="441"/>
      <c r="B128" s="227" t="str">
        <f>Inscription!I7</f>
        <v>O'méga</v>
      </c>
      <c r="C128" s="227" t="str">
        <f>Inscription!J7</f>
        <v>Josée Miron</v>
      </c>
      <c r="D128" s="319"/>
      <c r="E128" s="315"/>
      <c r="F128" s="315"/>
      <c r="G128" s="315"/>
      <c r="H128" s="316"/>
      <c r="I128" s="319"/>
      <c r="J128" s="316"/>
      <c r="K128" s="319"/>
      <c r="L128" s="315"/>
      <c r="M128" s="315"/>
      <c r="N128" s="315"/>
      <c r="O128" s="315"/>
      <c r="P128" s="315"/>
      <c r="Q128" s="316"/>
      <c r="R128" s="319"/>
      <c r="S128" s="316"/>
      <c r="T128" s="319"/>
      <c r="U128" s="315"/>
      <c r="V128" s="315"/>
      <c r="W128" s="315"/>
      <c r="X128" s="315"/>
      <c r="Y128" s="315"/>
      <c r="Z128" s="316"/>
      <c r="AA128" s="319"/>
      <c r="AB128" s="316"/>
      <c r="AC128" s="319"/>
      <c r="AD128" s="315"/>
      <c r="AE128" s="315"/>
      <c r="AF128" s="315"/>
      <c r="AG128" s="315"/>
      <c r="AH128" s="315"/>
      <c r="AI128" s="316"/>
      <c r="AJ128" s="319"/>
      <c r="AK128" s="316"/>
      <c r="AL128" s="374">
        <f>SUMIF('Senior F'!$B$5:$B$34,$C128,'Senior F'!$I$5:$I$34)</f>
        <v>0</v>
      </c>
      <c r="AM128" s="275">
        <f>SUMIF('Senior F'!$B$39:$B$68,$C128,'Senior F'!$I$39:$I$68)</f>
        <v>0</v>
      </c>
      <c r="AN128" s="275">
        <f>SUMIF('Senior F'!$B$73:$B$102,$C128,'Senior F'!$I$73:$I$102)</f>
        <v>1</v>
      </c>
      <c r="AO128" s="275">
        <f>SUMIF('Senior F'!$B$107:$B$136,$C128,'Senior F'!$I$107:$I$136)</f>
        <v>0</v>
      </c>
      <c r="AP128" s="371">
        <f>SUMIF('Senior F'!$B$141:$B$170,$C128,'Senior F'!$I$141:$I$170)</f>
        <v>2</v>
      </c>
      <c r="AQ128" s="275">
        <f>SUMIF('Senior F'!$B$175:$B$204,$C128,'Senior F'!$I$175:$I$204)</f>
        <v>4</v>
      </c>
      <c r="AR128" s="334">
        <f>SUMIF('Senior F'!$B$209:$B$238,$C128,'Senior F'!$I$209:$I$238)</f>
        <v>0</v>
      </c>
      <c r="AS128" s="334">
        <f>SUMIF('Senior F'!$B$244:$B$275,$C128,'Senior F'!$I$244:$I$275)</f>
        <v>0</v>
      </c>
      <c r="AT128" s="334">
        <f>SUMIF('Senior F'!$B$280:$B$311,$C128,'Senior F'!$I$280:$I$311)</f>
        <v>0</v>
      </c>
      <c r="AU128" s="331">
        <f>SUMIF('Senior F'!$B$316:$B$347,$C128,'Senior F'!$I$316:$I$347)</f>
        <v>0</v>
      </c>
      <c r="AV128" s="343">
        <f t="shared" si="8"/>
        <v>7</v>
      </c>
      <c r="AW128" s="344">
        <f t="shared" si="9"/>
        <v>17</v>
      </c>
      <c r="AX128" s="319"/>
      <c r="AY128" s="315"/>
      <c r="AZ128" s="315"/>
      <c r="BA128" s="315"/>
      <c r="BB128" s="315"/>
      <c r="BC128" s="315"/>
      <c r="BD128" s="315"/>
      <c r="BE128" s="315"/>
      <c r="BF128" s="315"/>
      <c r="BG128" s="316"/>
      <c r="BH128" s="319"/>
      <c r="BI128" s="316"/>
    </row>
    <row r="129" spans="1:61" x14ac:dyDescent="0.25">
      <c r="A129" s="441"/>
      <c r="B129" s="227" t="str">
        <f>Inscription!I8</f>
        <v>Rouville Surf</v>
      </c>
      <c r="C129" s="227" t="str">
        <f>Inscription!J8</f>
        <v>Marie-Hélène Paquette</v>
      </c>
      <c r="D129" s="319"/>
      <c r="E129" s="315"/>
      <c r="F129" s="315"/>
      <c r="G129" s="315"/>
      <c r="H129" s="316"/>
      <c r="I129" s="319"/>
      <c r="J129" s="316"/>
      <c r="K129" s="319"/>
      <c r="L129" s="315"/>
      <c r="M129" s="315"/>
      <c r="N129" s="315"/>
      <c r="O129" s="315"/>
      <c r="P129" s="315"/>
      <c r="Q129" s="316"/>
      <c r="R129" s="319"/>
      <c r="S129" s="316"/>
      <c r="T129" s="319"/>
      <c r="U129" s="315"/>
      <c r="V129" s="315"/>
      <c r="W129" s="315"/>
      <c r="X129" s="315"/>
      <c r="Y129" s="315"/>
      <c r="Z129" s="316"/>
      <c r="AA129" s="319"/>
      <c r="AB129" s="316"/>
      <c r="AC129" s="319"/>
      <c r="AD129" s="315"/>
      <c r="AE129" s="315"/>
      <c r="AF129" s="315"/>
      <c r="AG129" s="315"/>
      <c r="AH129" s="315"/>
      <c r="AI129" s="316"/>
      <c r="AJ129" s="319"/>
      <c r="AK129" s="316"/>
      <c r="AL129" s="374">
        <f>SUMIF('Senior F'!$B$5:$B$34,$C129,'Senior F'!$I$5:$I$34)</f>
        <v>16</v>
      </c>
      <c r="AM129" s="275">
        <f>SUMIF('Senior F'!$B$39:$B$68,$C129,'Senior F'!$I$39:$I$68)</f>
        <v>0</v>
      </c>
      <c r="AN129" s="275">
        <f>SUMIF('Senior F'!$B$73:$B$102,$C129,'Senior F'!$I$73:$I$102)</f>
        <v>0</v>
      </c>
      <c r="AO129" s="275">
        <f>SUMIF('Senior F'!$B$107:$B$136,$C129,'Senior F'!$I$107:$I$136)</f>
        <v>14</v>
      </c>
      <c r="AP129" s="371">
        <f>SUMIF('Senior F'!$B$141:$B$170,$C129,'Senior F'!$I$141:$I$170)</f>
        <v>0</v>
      </c>
      <c r="AQ129" s="275">
        <f>SUMIF('Senior F'!$B$175:$B$204,$C129,'Senior F'!$I$175:$I$204)</f>
        <v>0</v>
      </c>
      <c r="AR129" s="334">
        <f>SUMIF('Senior F'!$B$209:$B$238,$C129,'Senior F'!$I$209:$I$238)</f>
        <v>0</v>
      </c>
      <c r="AS129" s="334">
        <f>SUMIF('Senior F'!$B$244:$B$275,$C129,'Senior F'!$I$244:$I$275)</f>
        <v>18</v>
      </c>
      <c r="AT129" s="334">
        <f>SUMIF('Senior F'!$B$280:$B$311,$C129,'Senior F'!$I$280:$I$311)</f>
        <v>0</v>
      </c>
      <c r="AU129" s="331">
        <f>SUMIF('Senior F'!$B$316:$B$347,$C129,'Senior F'!$I$316:$I$347)</f>
        <v>16</v>
      </c>
      <c r="AV129" s="343">
        <f t="shared" si="8"/>
        <v>14</v>
      </c>
      <c r="AW129" s="344">
        <f t="shared" si="9"/>
        <v>14</v>
      </c>
      <c r="AX129" s="319"/>
      <c r="AY129" s="315"/>
      <c r="AZ129" s="315"/>
      <c r="BA129" s="315"/>
      <c r="BB129" s="315"/>
      <c r="BC129" s="315"/>
      <c r="BD129" s="315"/>
      <c r="BE129" s="315"/>
      <c r="BF129" s="315"/>
      <c r="BG129" s="316"/>
      <c r="BH129" s="319"/>
      <c r="BI129" s="316"/>
    </row>
    <row r="130" spans="1:61" x14ac:dyDescent="0.25">
      <c r="A130" s="441"/>
      <c r="B130" s="227" t="str">
        <f>Inscription!I9</f>
        <v>Rouville Surf</v>
      </c>
      <c r="C130" s="227" t="str">
        <f>Inscription!J9</f>
        <v>Claudine Courteau-Godmaire</v>
      </c>
      <c r="D130" s="319"/>
      <c r="E130" s="315"/>
      <c r="F130" s="315"/>
      <c r="G130" s="315"/>
      <c r="H130" s="316"/>
      <c r="I130" s="319"/>
      <c r="J130" s="316"/>
      <c r="K130" s="319"/>
      <c r="L130" s="315"/>
      <c r="M130" s="315"/>
      <c r="N130" s="315"/>
      <c r="O130" s="315"/>
      <c r="P130" s="315"/>
      <c r="Q130" s="316"/>
      <c r="R130" s="319"/>
      <c r="S130" s="316"/>
      <c r="T130" s="319"/>
      <c r="U130" s="315"/>
      <c r="V130" s="315"/>
      <c r="W130" s="315"/>
      <c r="X130" s="315"/>
      <c r="Y130" s="315"/>
      <c r="Z130" s="316"/>
      <c r="AA130" s="319"/>
      <c r="AB130" s="316"/>
      <c r="AC130" s="319"/>
      <c r="AD130" s="315"/>
      <c r="AE130" s="315"/>
      <c r="AF130" s="315"/>
      <c r="AG130" s="315"/>
      <c r="AH130" s="315"/>
      <c r="AI130" s="316"/>
      <c r="AJ130" s="319"/>
      <c r="AK130" s="316"/>
      <c r="AL130" s="374">
        <f>SUMIF('Senior F'!$B$5:$B$34,$C130,'Senior F'!$I$5:$I$34)</f>
        <v>16</v>
      </c>
      <c r="AM130" s="275">
        <f>SUMIF('Senior F'!$B$39:$B$68,$C130,'Senior F'!$I$39:$I$68)</f>
        <v>18</v>
      </c>
      <c r="AN130" s="275">
        <f>SUMIF('Senior F'!$B$73:$B$102,$C130,'Senior F'!$I$73:$I$102)</f>
        <v>16</v>
      </c>
      <c r="AO130" s="275">
        <f>SUMIF('Senior F'!$B$107:$B$136,$C130,'Senior F'!$I$107:$I$136)</f>
        <v>16</v>
      </c>
      <c r="AP130" s="371">
        <f>SUMIF('Senior F'!$B$141:$B$170,$C130,'Senior F'!$I$141:$I$170)</f>
        <v>14</v>
      </c>
      <c r="AQ130" s="275">
        <f>SUMIF('Senior F'!$B$175:$B$204,$C130,'Senior F'!$I$175:$I$204)</f>
        <v>14</v>
      </c>
      <c r="AR130" s="334">
        <f>SUMIF('Senior F'!$B$209:$B$238,$C130,'Senior F'!$I$209:$I$238)</f>
        <v>0</v>
      </c>
      <c r="AS130" s="334">
        <f>SUMIF('Senior F'!$B$244:$B$275,$C130,'Senior F'!$I$244:$I$275)</f>
        <v>18</v>
      </c>
      <c r="AT130" s="334">
        <f>SUMIF('Senior F'!$B$280:$B$311,$C130,'Senior F'!$I$280:$I$311)</f>
        <v>18</v>
      </c>
      <c r="AU130" s="331">
        <f>SUMIF('Senior F'!$B$316:$B$347,$C130,'Senior F'!$I$316:$I$347)</f>
        <v>16</v>
      </c>
      <c r="AV130" s="343">
        <f t="shared" si="8"/>
        <v>78</v>
      </c>
      <c r="AW130" s="344">
        <f t="shared" si="9"/>
        <v>2</v>
      </c>
      <c r="AX130" s="319"/>
      <c r="AY130" s="315"/>
      <c r="AZ130" s="315"/>
      <c r="BA130" s="315"/>
      <c r="BB130" s="315"/>
      <c r="BC130" s="315"/>
      <c r="BD130" s="315"/>
      <c r="BE130" s="315"/>
      <c r="BF130" s="315"/>
      <c r="BG130" s="316"/>
      <c r="BH130" s="319"/>
      <c r="BI130" s="316"/>
    </row>
    <row r="131" spans="1:61" x14ac:dyDescent="0.25">
      <c r="A131" s="441"/>
      <c r="B131" s="227" t="str">
        <f>Inscription!I10</f>
        <v>Rouville Surf</v>
      </c>
      <c r="C131" s="227" t="str">
        <f>Inscription!J10</f>
        <v>Ana Jaimes</v>
      </c>
      <c r="D131" s="319"/>
      <c r="E131" s="315"/>
      <c r="F131" s="315"/>
      <c r="G131" s="315"/>
      <c r="H131" s="316"/>
      <c r="I131" s="319"/>
      <c r="J131" s="316"/>
      <c r="K131" s="319"/>
      <c r="L131" s="315"/>
      <c r="M131" s="315"/>
      <c r="N131" s="315"/>
      <c r="O131" s="315"/>
      <c r="P131" s="315"/>
      <c r="Q131" s="316"/>
      <c r="R131" s="319"/>
      <c r="S131" s="316"/>
      <c r="T131" s="319"/>
      <c r="U131" s="315"/>
      <c r="V131" s="315"/>
      <c r="W131" s="315"/>
      <c r="X131" s="315"/>
      <c r="Y131" s="315"/>
      <c r="Z131" s="316"/>
      <c r="AA131" s="319"/>
      <c r="AB131" s="316"/>
      <c r="AC131" s="319"/>
      <c r="AD131" s="315"/>
      <c r="AE131" s="315"/>
      <c r="AF131" s="315"/>
      <c r="AG131" s="315"/>
      <c r="AH131" s="315"/>
      <c r="AI131" s="316"/>
      <c r="AJ131" s="319"/>
      <c r="AK131" s="316"/>
      <c r="AL131" s="374">
        <f>SUMIF('Senior F'!$B$5:$B$34,$C131,'Senior F'!$I$5:$I$34)</f>
        <v>0</v>
      </c>
      <c r="AM131" s="275">
        <f>SUMIF('Senior F'!$B$39:$B$68,$C131,'Senior F'!$I$39:$I$68)</f>
        <v>6</v>
      </c>
      <c r="AN131" s="275">
        <f>SUMIF('Senior F'!$B$73:$B$102,$C131,'Senior F'!$I$73:$I$102)</f>
        <v>13</v>
      </c>
      <c r="AO131" s="275">
        <f>SUMIF('Senior F'!$B$107:$B$136,$C131,'Senior F'!$I$107:$I$136)</f>
        <v>6</v>
      </c>
      <c r="AP131" s="371">
        <f>SUMIF('Senior F'!$B$141:$B$170,$C131,'Senior F'!$I$141:$I$170)</f>
        <v>10</v>
      </c>
      <c r="AQ131" s="275">
        <f>SUMIF('Senior F'!$B$175:$B$204,$C131,'Senior F'!$I$175:$I$204)</f>
        <v>8</v>
      </c>
      <c r="AR131" s="334">
        <f>SUMIF('Senior F'!$B$209:$B$238,$C131,'Senior F'!$I$209:$I$238)</f>
        <v>0</v>
      </c>
      <c r="AS131" s="334">
        <f>SUMIF('Senior F'!$B$244:$B$275,$C131,'Senior F'!$I$244:$I$275)</f>
        <v>18</v>
      </c>
      <c r="AT131" s="334">
        <f>SUMIF('Senior F'!$B$280:$B$311,$C131,'Senior F'!$I$280:$I$311)</f>
        <v>18</v>
      </c>
      <c r="AU131" s="331">
        <f>SUMIF('Senior F'!$B$316:$B$347,$C131,'Senior F'!$I$316:$I$347)</f>
        <v>16</v>
      </c>
      <c r="AV131" s="343">
        <f t="shared" si="8"/>
        <v>43</v>
      </c>
      <c r="AW131" s="344">
        <f t="shared" si="9"/>
        <v>9</v>
      </c>
      <c r="AX131" s="319"/>
      <c r="AY131" s="315"/>
      <c r="AZ131" s="315"/>
      <c r="BA131" s="315"/>
      <c r="BB131" s="315"/>
      <c r="BC131" s="315"/>
      <c r="BD131" s="315"/>
      <c r="BE131" s="315"/>
      <c r="BF131" s="315"/>
      <c r="BG131" s="316"/>
      <c r="BH131" s="319"/>
      <c r="BI131" s="316"/>
    </row>
    <row r="132" spans="1:61" x14ac:dyDescent="0.25">
      <c r="A132" s="441"/>
      <c r="B132" s="227" t="str">
        <f>Inscription!I11</f>
        <v>Rouville Surf</v>
      </c>
      <c r="C132" s="227" t="str">
        <f>Inscription!J11</f>
        <v>Gabrièle St-Georges</v>
      </c>
      <c r="D132" s="319"/>
      <c r="E132" s="315"/>
      <c r="F132" s="315"/>
      <c r="G132" s="315"/>
      <c r="H132" s="316"/>
      <c r="I132" s="319"/>
      <c r="J132" s="316"/>
      <c r="K132" s="319"/>
      <c r="L132" s="315"/>
      <c r="M132" s="315"/>
      <c r="N132" s="315"/>
      <c r="O132" s="315"/>
      <c r="P132" s="315"/>
      <c r="Q132" s="316"/>
      <c r="R132" s="319"/>
      <c r="S132" s="316"/>
      <c r="T132" s="319"/>
      <c r="U132" s="315"/>
      <c r="V132" s="315"/>
      <c r="W132" s="315"/>
      <c r="X132" s="315"/>
      <c r="Y132" s="315"/>
      <c r="Z132" s="316"/>
      <c r="AA132" s="319"/>
      <c r="AB132" s="316"/>
      <c r="AC132" s="319"/>
      <c r="AD132" s="315"/>
      <c r="AE132" s="315"/>
      <c r="AF132" s="315"/>
      <c r="AG132" s="315"/>
      <c r="AH132" s="315"/>
      <c r="AI132" s="316"/>
      <c r="AJ132" s="319"/>
      <c r="AK132" s="316"/>
      <c r="AL132" s="374">
        <f>SUMIF('Senior F'!$B$5:$B$34,$C132,'Senior F'!$I$5:$I$34)</f>
        <v>0</v>
      </c>
      <c r="AM132" s="275">
        <f>SUMIF('Senior F'!$B$39:$B$68,$C132,'Senior F'!$I$39:$I$68)</f>
        <v>13</v>
      </c>
      <c r="AN132" s="275">
        <f>SUMIF('Senior F'!$B$73:$B$102,$C132,'Senior F'!$I$73:$I$102)</f>
        <v>7</v>
      </c>
      <c r="AO132" s="275">
        <f>SUMIF('Senior F'!$B$107:$B$136,$C132,'Senior F'!$I$107:$I$136)</f>
        <v>10</v>
      </c>
      <c r="AP132" s="371">
        <f>SUMIF('Senior F'!$B$141:$B$170,$C132,'Senior F'!$I$141:$I$170)</f>
        <v>7</v>
      </c>
      <c r="AQ132" s="275">
        <f>SUMIF('Senior F'!$B$175:$B$204,$C132,'Senior F'!$I$175:$I$204)</f>
        <v>11</v>
      </c>
      <c r="AR132" s="334">
        <f>SUMIF('Senior F'!$B$209:$B$238,$C132,'Senior F'!$I$209:$I$238)</f>
        <v>0</v>
      </c>
      <c r="AS132" s="334">
        <f>SUMIF('Senior F'!$B$244:$B$275,$C132,'Senior F'!$I$244:$I$275)</f>
        <v>0</v>
      </c>
      <c r="AT132" s="334">
        <f>SUMIF('Senior F'!$B$280:$B$311,$C132,'Senior F'!$I$280:$I$311)</f>
        <v>18</v>
      </c>
      <c r="AU132" s="331">
        <f>SUMIF('Senior F'!$B$316:$B$347,$C132,'Senior F'!$I$316:$I$347)</f>
        <v>0</v>
      </c>
      <c r="AV132" s="343">
        <f t="shared" si="8"/>
        <v>48</v>
      </c>
      <c r="AW132" s="344">
        <f t="shared" si="9"/>
        <v>8</v>
      </c>
      <c r="AX132" s="319"/>
      <c r="AY132" s="315"/>
      <c r="AZ132" s="315"/>
      <c r="BA132" s="315"/>
      <c r="BB132" s="315"/>
      <c r="BC132" s="315"/>
      <c r="BD132" s="315"/>
      <c r="BE132" s="315"/>
      <c r="BF132" s="315"/>
      <c r="BG132" s="316"/>
      <c r="BH132" s="319"/>
      <c r="BI132" s="316"/>
    </row>
    <row r="133" spans="1:61" x14ac:dyDescent="0.25">
      <c r="A133" s="441"/>
      <c r="B133" s="227" t="str">
        <f>Inscription!I12</f>
        <v>Rouville Surf</v>
      </c>
      <c r="C133" s="227" t="str">
        <f>Inscription!J12</f>
        <v>Mariama Keita</v>
      </c>
      <c r="D133" s="319"/>
      <c r="E133" s="315"/>
      <c r="F133" s="315"/>
      <c r="G133" s="315"/>
      <c r="H133" s="316"/>
      <c r="I133" s="319"/>
      <c r="J133" s="316"/>
      <c r="K133" s="319"/>
      <c r="L133" s="315"/>
      <c r="M133" s="315"/>
      <c r="N133" s="315"/>
      <c r="O133" s="315"/>
      <c r="P133" s="315"/>
      <c r="Q133" s="316"/>
      <c r="R133" s="319"/>
      <c r="S133" s="316"/>
      <c r="T133" s="319"/>
      <c r="U133" s="315"/>
      <c r="V133" s="315"/>
      <c r="W133" s="315"/>
      <c r="X133" s="315"/>
      <c r="Y133" s="315"/>
      <c r="Z133" s="316"/>
      <c r="AA133" s="319"/>
      <c r="AB133" s="316"/>
      <c r="AC133" s="319"/>
      <c r="AD133" s="315"/>
      <c r="AE133" s="315"/>
      <c r="AF133" s="315"/>
      <c r="AG133" s="315"/>
      <c r="AH133" s="315"/>
      <c r="AI133" s="316"/>
      <c r="AJ133" s="319"/>
      <c r="AK133" s="316"/>
      <c r="AL133" s="374">
        <f>SUMIF('Senior F'!$B$5:$B$34,$C133,'Senior F'!$I$5:$I$34)</f>
        <v>0</v>
      </c>
      <c r="AM133" s="275">
        <f>SUMIF('Senior F'!$B$39:$B$68,$C133,'Senior F'!$I$39:$I$68)</f>
        <v>12</v>
      </c>
      <c r="AN133" s="275">
        <f>SUMIF('Senior F'!$B$73:$B$102,$C133,'Senior F'!$I$73:$I$102)</f>
        <v>12</v>
      </c>
      <c r="AO133" s="275">
        <f>SUMIF('Senior F'!$B$107:$B$136,$C133,'Senior F'!$I$107:$I$136)</f>
        <v>8</v>
      </c>
      <c r="AP133" s="371">
        <f>SUMIF('Senior F'!$B$141:$B$170,$C133,'Senior F'!$I$141:$I$170)</f>
        <v>13</v>
      </c>
      <c r="AQ133" s="275">
        <f>SUMIF('Senior F'!$B$175:$B$204,$C133,'Senior F'!$I$175:$I$204)</f>
        <v>7</v>
      </c>
      <c r="AR133" s="334">
        <f>SUMIF('Senior F'!$B$209:$B$238,$C133,'Senior F'!$I$209:$I$238)</f>
        <v>0</v>
      </c>
      <c r="AS133" s="334">
        <f>SUMIF('Senior F'!$B$244:$B$275,$C133,'Senior F'!$I$244:$I$275)</f>
        <v>0</v>
      </c>
      <c r="AT133" s="334">
        <f>SUMIF('Senior F'!$B$280:$B$311,$C133,'Senior F'!$I$280:$I$311)</f>
        <v>0</v>
      </c>
      <c r="AU133" s="331">
        <f>SUMIF('Senior F'!$B$316:$B$347,$C133,'Senior F'!$I$316:$I$347)</f>
        <v>0</v>
      </c>
      <c r="AV133" s="343">
        <f t="shared" si="8"/>
        <v>52</v>
      </c>
      <c r="AW133" s="344">
        <f t="shared" si="9"/>
        <v>7</v>
      </c>
      <c r="AX133" s="319"/>
      <c r="AY133" s="315"/>
      <c r="AZ133" s="315"/>
      <c r="BA133" s="315"/>
      <c r="BB133" s="315"/>
      <c r="BC133" s="315"/>
      <c r="BD133" s="315"/>
      <c r="BE133" s="315"/>
      <c r="BF133" s="315"/>
      <c r="BG133" s="316"/>
      <c r="BH133" s="319"/>
      <c r="BI133" s="316"/>
    </row>
    <row r="134" spans="1:61" x14ac:dyDescent="0.25">
      <c r="A134" s="441"/>
      <c r="B134" s="227" t="str">
        <f>Inscription!I13</f>
        <v>30deux</v>
      </c>
      <c r="C134" s="227" t="str">
        <f>Inscription!J13</f>
        <v>Marie-Pier Anctil</v>
      </c>
      <c r="D134" s="319"/>
      <c r="E134" s="315"/>
      <c r="F134" s="315"/>
      <c r="G134" s="315"/>
      <c r="H134" s="316"/>
      <c r="I134" s="319"/>
      <c r="J134" s="316"/>
      <c r="K134" s="319"/>
      <c r="L134" s="315"/>
      <c r="M134" s="315"/>
      <c r="N134" s="315"/>
      <c r="O134" s="315"/>
      <c r="P134" s="315"/>
      <c r="Q134" s="316"/>
      <c r="R134" s="319"/>
      <c r="S134" s="316"/>
      <c r="T134" s="319"/>
      <c r="U134" s="315"/>
      <c r="V134" s="315"/>
      <c r="W134" s="315"/>
      <c r="X134" s="315"/>
      <c r="Y134" s="315"/>
      <c r="Z134" s="316"/>
      <c r="AA134" s="319"/>
      <c r="AB134" s="316"/>
      <c r="AC134" s="319"/>
      <c r="AD134" s="315"/>
      <c r="AE134" s="315"/>
      <c r="AF134" s="315"/>
      <c r="AG134" s="315"/>
      <c r="AH134" s="315"/>
      <c r="AI134" s="316"/>
      <c r="AJ134" s="319"/>
      <c r="AK134" s="316"/>
      <c r="AL134" s="374">
        <f>SUMIF('Senior F'!$B$5:$B$34,$C134,'Senior F'!$I$5:$I$34)</f>
        <v>13</v>
      </c>
      <c r="AM134" s="275">
        <f>SUMIF('Senior F'!$B$39:$B$68,$C134,'Senior F'!$I$39:$I$68)</f>
        <v>2</v>
      </c>
      <c r="AN134" s="275">
        <f>SUMIF('Senior F'!$B$73:$B$102,$C134,'Senior F'!$I$73:$I$102)</f>
        <v>3</v>
      </c>
      <c r="AO134" s="275">
        <f>SUMIF('Senior F'!$B$107:$B$136,$C134,'Senior F'!$I$107:$I$136)</f>
        <v>1</v>
      </c>
      <c r="AP134" s="371">
        <f>SUMIF('Senior F'!$B$141:$B$170,$C134,'Senior F'!$I$141:$I$170)</f>
        <v>3</v>
      </c>
      <c r="AQ134" s="275">
        <f>SUMIF('Senior F'!$B$175:$B$204,$C134,'Senior F'!$I$175:$I$204)</f>
        <v>0</v>
      </c>
      <c r="AR134" s="334">
        <f>SUMIF('Senior F'!$B$209:$B$238,$C134,'Senior F'!$I$209:$I$238)</f>
        <v>0</v>
      </c>
      <c r="AS134" s="334">
        <f>SUMIF('Senior F'!$B$244:$B$275,$C134,'Senior F'!$I$244:$I$275)</f>
        <v>0</v>
      </c>
      <c r="AT134" s="334">
        <f>SUMIF('Senior F'!$B$280:$B$311,$C134,'Senior F'!$I$280:$I$311)</f>
        <v>0</v>
      </c>
      <c r="AU134" s="331">
        <f>SUMIF('Senior F'!$B$316:$B$347,$C134,'Senior F'!$I$316:$I$347)</f>
        <v>0</v>
      </c>
      <c r="AV134" s="343">
        <f t="shared" si="8"/>
        <v>9</v>
      </c>
      <c r="AW134" s="344">
        <f t="shared" si="9"/>
        <v>15</v>
      </c>
      <c r="AX134" s="319"/>
      <c r="AY134" s="315"/>
      <c r="AZ134" s="315"/>
      <c r="BA134" s="315"/>
      <c r="BB134" s="315"/>
      <c r="BC134" s="315"/>
      <c r="BD134" s="315"/>
      <c r="BE134" s="315"/>
      <c r="BF134" s="315"/>
      <c r="BG134" s="316"/>
      <c r="BH134" s="319"/>
      <c r="BI134" s="316"/>
    </row>
    <row r="135" spans="1:61" x14ac:dyDescent="0.25">
      <c r="A135" s="441"/>
      <c r="B135" s="227" t="str">
        <f>Inscription!I14</f>
        <v>30deux</v>
      </c>
      <c r="C135" s="227" t="str">
        <f>Inscription!J14</f>
        <v>Emmanuelle Hudon</v>
      </c>
      <c r="D135" s="319"/>
      <c r="E135" s="315"/>
      <c r="F135" s="315"/>
      <c r="G135" s="315"/>
      <c r="H135" s="316"/>
      <c r="I135" s="319"/>
      <c r="J135" s="316"/>
      <c r="K135" s="319"/>
      <c r="L135" s="315"/>
      <c r="M135" s="315"/>
      <c r="N135" s="315"/>
      <c r="O135" s="315"/>
      <c r="P135" s="315"/>
      <c r="Q135" s="316"/>
      <c r="R135" s="319"/>
      <c r="S135" s="316"/>
      <c r="T135" s="319"/>
      <c r="U135" s="315"/>
      <c r="V135" s="315"/>
      <c r="W135" s="315"/>
      <c r="X135" s="315"/>
      <c r="Y135" s="315"/>
      <c r="Z135" s="316"/>
      <c r="AA135" s="319"/>
      <c r="AB135" s="316"/>
      <c r="AC135" s="319"/>
      <c r="AD135" s="315"/>
      <c r="AE135" s="315"/>
      <c r="AF135" s="315"/>
      <c r="AG135" s="315"/>
      <c r="AH135" s="315"/>
      <c r="AI135" s="316"/>
      <c r="AJ135" s="319"/>
      <c r="AK135" s="316"/>
      <c r="AL135" s="374">
        <f>SUMIF('Senior F'!$B$5:$B$34,$C135,'Senior F'!$I$5:$I$34)</f>
        <v>13</v>
      </c>
      <c r="AM135" s="275">
        <f>SUMIF('Senior F'!$B$39:$B$68,$C135,'Senior F'!$I$39:$I$68)</f>
        <v>10</v>
      </c>
      <c r="AN135" s="275">
        <f>SUMIF('Senior F'!$B$73:$B$102,$C135,'Senior F'!$I$73:$I$102)</f>
        <v>8</v>
      </c>
      <c r="AO135" s="275">
        <f>SUMIF('Senior F'!$B$107:$B$136,$C135,'Senior F'!$I$107:$I$136)</f>
        <v>5</v>
      </c>
      <c r="AP135" s="371">
        <f>SUMIF('Senior F'!$B$141:$B$170,$C135,'Senior F'!$I$141:$I$170)</f>
        <v>4</v>
      </c>
      <c r="AQ135" s="275">
        <f>SUMIF('Senior F'!$B$175:$B$204,$C135,'Senior F'!$I$175:$I$204)</f>
        <v>0</v>
      </c>
      <c r="AR135" s="334">
        <f>SUMIF('Senior F'!$B$209:$B$238,$C135,'Senior F'!$I$209:$I$238)</f>
        <v>0</v>
      </c>
      <c r="AS135" s="334">
        <f>SUMIF('Senior F'!$B$244:$B$275,$C135,'Senior F'!$I$244:$I$275)</f>
        <v>0</v>
      </c>
      <c r="AT135" s="334">
        <f>SUMIF('Senior F'!$B$280:$B$311,$C135,'Senior F'!$I$280:$I$311)</f>
        <v>0</v>
      </c>
      <c r="AU135" s="331">
        <f>SUMIF('Senior F'!$B$316:$B$347,$C135,'Senior F'!$I$316:$I$347)</f>
        <v>0</v>
      </c>
      <c r="AV135" s="343">
        <f t="shared" si="8"/>
        <v>27</v>
      </c>
      <c r="AW135" s="344">
        <f t="shared" si="9"/>
        <v>12</v>
      </c>
      <c r="AX135" s="319"/>
      <c r="AY135" s="315"/>
      <c r="AZ135" s="315"/>
      <c r="BA135" s="315"/>
      <c r="BB135" s="315"/>
      <c r="BC135" s="315"/>
      <c r="BD135" s="315"/>
      <c r="BE135" s="315"/>
      <c r="BF135" s="315"/>
      <c r="BG135" s="316"/>
      <c r="BH135" s="319"/>
      <c r="BI135" s="316"/>
    </row>
    <row r="136" spans="1:61" x14ac:dyDescent="0.25">
      <c r="A136" s="441"/>
      <c r="B136" s="227" t="str">
        <f>Inscription!I15</f>
        <v>30deux</v>
      </c>
      <c r="C136" s="227" t="str">
        <f>Inscription!J15</f>
        <v>Alexandra Ladouceur</v>
      </c>
      <c r="D136" s="319"/>
      <c r="E136" s="315"/>
      <c r="F136" s="315"/>
      <c r="G136" s="315"/>
      <c r="H136" s="316"/>
      <c r="I136" s="319"/>
      <c r="J136" s="316"/>
      <c r="K136" s="319"/>
      <c r="L136" s="315"/>
      <c r="M136" s="315"/>
      <c r="N136" s="315"/>
      <c r="O136" s="315"/>
      <c r="P136" s="315"/>
      <c r="Q136" s="316"/>
      <c r="R136" s="319"/>
      <c r="S136" s="316"/>
      <c r="T136" s="319"/>
      <c r="U136" s="315"/>
      <c r="V136" s="315"/>
      <c r="W136" s="315"/>
      <c r="X136" s="315"/>
      <c r="Y136" s="315"/>
      <c r="Z136" s="316"/>
      <c r="AA136" s="319"/>
      <c r="AB136" s="316"/>
      <c r="AC136" s="319"/>
      <c r="AD136" s="315"/>
      <c r="AE136" s="315"/>
      <c r="AF136" s="315"/>
      <c r="AG136" s="315"/>
      <c r="AH136" s="315"/>
      <c r="AI136" s="316"/>
      <c r="AJ136" s="319"/>
      <c r="AK136" s="316"/>
      <c r="AL136" s="374">
        <f>SUMIF('Senior F'!$B$5:$B$34,$C136,'Senior F'!$I$5:$I$34)</f>
        <v>20</v>
      </c>
      <c r="AM136" s="275">
        <f>SUMIF('Senior F'!$B$39:$B$68,$C136,'Senior F'!$I$39:$I$68)</f>
        <v>20</v>
      </c>
      <c r="AN136" s="275">
        <f>SUMIF('Senior F'!$B$73:$B$102,$C136,'Senior F'!$I$73:$I$102)</f>
        <v>0</v>
      </c>
      <c r="AO136" s="275">
        <f>SUMIF('Senior F'!$B$107:$B$136,$C136,'Senior F'!$I$107:$I$136)</f>
        <v>20</v>
      </c>
      <c r="AP136" s="371">
        <f>SUMIF('Senior F'!$B$141:$B$170,$C136,'Senior F'!$I$141:$I$170)</f>
        <v>18</v>
      </c>
      <c r="AQ136" s="275">
        <f>SUMIF('Senior F'!$B$175:$B$204,$C136,'Senior F'!$I$175:$I$204)</f>
        <v>16</v>
      </c>
      <c r="AR136" s="334">
        <f>SUMIF('Senior F'!$B$209:$B$238,$C136,'Senior F'!$I$209:$I$238)</f>
        <v>0</v>
      </c>
      <c r="AS136" s="334">
        <f>SUMIF('Senior F'!$B$244:$B$275,$C136,'Senior F'!$I$244:$I$275)</f>
        <v>20</v>
      </c>
      <c r="AT136" s="334">
        <f>SUMIF('Senior F'!$B$280:$B$311,$C136,'Senior F'!$I$280:$I$311)</f>
        <v>20</v>
      </c>
      <c r="AU136" s="331">
        <f>SUMIF('Senior F'!$B$316:$B$347,$C136,'Senior F'!$I$316:$I$347)</f>
        <v>20</v>
      </c>
      <c r="AV136" s="343">
        <f t="shared" si="8"/>
        <v>74</v>
      </c>
      <c r="AW136" s="344">
        <f t="shared" si="9"/>
        <v>3</v>
      </c>
      <c r="AX136" s="319"/>
      <c r="AY136" s="315"/>
      <c r="AZ136" s="315"/>
      <c r="BA136" s="315"/>
      <c r="BB136" s="315"/>
      <c r="BC136" s="315"/>
      <c r="BD136" s="315"/>
      <c r="BE136" s="315"/>
      <c r="BF136" s="315"/>
      <c r="BG136" s="316"/>
      <c r="BH136" s="319"/>
      <c r="BI136" s="316"/>
    </row>
    <row r="137" spans="1:61" x14ac:dyDescent="0.25">
      <c r="A137" s="441"/>
      <c r="B137" s="227" t="str">
        <f>Inscription!I16</f>
        <v>30deux</v>
      </c>
      <c r="C137" s="227" t="str">
        <f>Inscription!J16</f>
        <v>Camille Gaudreault</v>
      </c>
      <c r="D137" s="319"/>
      <c r="E137" s="315"/>
      <c r="F137" s="315"/>
      <c r="G137" s="315"/>
      <c r="H137" s="316"/>
      <c r="I137" s="319"/>
      <c r="J137" s="316"/>
      <c r="K137" s="319"/>
      <c r="L137" s="315"/>
      <c r="M137" s="315"/>
      <c r="N137" s="315"/>
      <c r="O137" s="315"/>
      <c r="P137" s="315"/>
      <c r="Q137" s="316"/>
      <c r="R137" s="319"/>
      <c r="S137" s="316"/>
      <c r="T137" s="319"/>
      <c r="U137" s="315"/>
      <c r="V137" s="315"/>
      <c r="W137" s="315"/>
      <c r="X137" s="315"/>
      <c r="Y137" s="315"/>
      <c r="Z137" s="316"/>
      <c r="AA137" s="319"/>
      <c r="AB137" s="316"/>
      <c r="AC137" s="319"/>
      <c r="AD137" s="315"/>
      <c r="AE137" s="315"/>
      <c r="AF137" s="315"/>
      <c r="AG137" s="315"/>
      <c r="AH137" s="315"/>
      <c r="AI137" s="316"/>
      <c r="AJ137" s="319"/>
      <c r="AK137" s="316"/>
      <c r="AL137" s="374">
        <f>SUMIF('Senior F'!$B$5:$B$34,$C137,'Senior F'!$I$5:$I$34)</f>
        <v>0</v>
      </c>
      <c r="AM137" s="275">
        <f>SUMIF('Senior F'!$B$39:$B$68,$C137,'Senior F'!$I$39:$I$68)</f>
        <v>14</v>
      </c>
      <c r="AN137" s="275">
        <f>SUMIF('Senior F'!$B$73:$B$102,$C137,'Senior F'!$I$73:$I$102)</f>
        <v>18</v>
      </c>
      <c r="AO137" s="275">
        <f>SUMIF('Senior F'!$B$107:$B$136,$C137,'Senior F'!$I$107:$I$136)</f>
        <v>13</v>
      </c>
      <c r="AP137" s="371">
        <f>SUMIF('Senior F'!$B$141:$B$170,$C137,'Senior F'!$I$141:$I$170)</f>
        <v>8</v>
      </c>
      <c r="AQ137" s="275">
        <f>SUMIF('Senior F'!$B$175:$B$204,$C137,'Senior F'!$I$175:$I$204)</f>
        <v>18</v>
      </c>
      <c r="AR137" s="334">
        <f>SUMIF('Senior F'!$B$209:$B$238,$C137,'Senior F'!$I$209:$I$238)</f>
        <v>0</v>
      </c>
      <c r="AS137" s="334">
        <f>SUMIF('Senior F'!$B$244:$B$275,$C137,'Senior F'!$I$244:$I$275)</f>
        <v>20</v>
      </c>
      <c r="AT137" s="334">
        <f>SUMIF('Senior F'!$B$280:$B$311,$C137,'Senior F'!$I$280:$I$311)</f>
        <v>20</v>
      </c>
      <c r="AU137" s="331">
        <f>SUMIF('Senior F'!$B$316:$B$347,$C137,'Senior F'!$I$316:$I$347)</f>
        <v>20</v>
      </c>
      <c r="AV137" s="343">
        <f t="shared" si="8"/>
        <v>71</v>
      </c>
      <c r="AW137" s="344">
        <f t="shared" si="9"/>
        <v>4</v>
      </c>
      <c r="AX137" s="319"/>
      <c r="AY137" s="315"/>
      <c r="AZ137" s="315"/>
      <c r="BA137" s="315"/>
      <c r="BB137" s="315"/>
      <c r="BC137" s="315"/>
      <c r="BD137" s="315"/>
      <c r="BE137" s="315"/>
      <c r="BF137" s="315"/>
      <c r="BG137" s="316"/>
      <c r="BH137" s="319"/>
      <c r="BI137" s="316"/>
    </row>
    <row r="138" spans="1:61" x14ac:dyDescent="0.25">
      <c r="A138" s="441"/>
      <c r="B138" s="227" t="str">
        <f>Inscription!I17</f>
        <v>30deux</v>
      </c>
      <c r="C138" s="227" t="str">
        <f>Inscription!J17</f>
        <v>Sarah-Laurence Morin</v>
      </c>
      <c r="D138" s="319"/>
      <c r="E138" s="315"/>
      <c r="F138" s="315"/>
      <c r="G138" s="315"/>
      <c r="H138" s="316"/>
      <c r="I138" s="319"/>
      <c r="J138" s="316"/>
      <c r="K138" s="319"/>
      <c r="L138" s="315"/>
      <c r="M138" s="315"/>
      <c r="N138" s="315"/>
      <c r="O138" s="315"/>
      <c r="P138" s="315"/>
      <c r="Q138" s="316"/>
      <c r="R138" s="319"/>
      <c r="S138" s="316"/>
      <c r="T138" s="319"/>
      <c r="U138" s="315"/>
      <c r="V138" s="315"/>
      <c r="W138" s="315"/>
      <c r="X138" s="315"/>
      <c r="Y138" s="315"/>
      <c r="Z138" s="316"/>
      <c r="AA138" s="319"/>
      <c r="AB138" s="316"/>
      <c r="AC138" s="319"/>
      <c r="AD138" s="315"/>
      <c r="AE138" s="315"/>
      <c r="AF138" s="315"/>
      <c r="AG138" s="315"/>
      <c r="AH138" s="315"/>
      <c r="AI138" s="316"/>
      <c r="AJ138" s="319"/>
      <c r="AK138" s="316"/>
      <c r="AL138" s="374">
        <f>SUMIF('Senior F'!$B$5:$B$34,$C138,'Senior F'!$I$5:$I$34)</f>
        <v>0</v>
      </c>
      <c r="AM138" s="275">
        <f>SUMIF('Senior F'!$B$39:$B$68,$C138,'Senior F'!$I$39:$I$68)</f>
        <v>16</v>
      </c>
      <c r="AN138" s="275">
        <f>SUMIF('Senior F'!$B$73:$B$102,$C138,'Senior F'!$I$73:$I$102)</f>
        <v>20</v>
      </c>
      <c r="AO138" s="275">
        <f>SUMIF('Senior F'!$B$107:$B$136,$C138,'Senior F'!$I$107:$I$136)</f>
        <v>18</v>
      </c>
      <c r="AP138" s="371">
        <f>SUMIF('Senior F'!$B$141:$B$170,$C138,'Senior F'!$I$141:$I$170)</f>
        <v>20</v>
      </c>
      <c r="AQ138" s="275">
        <f>SUMIF('Senior F'!$B$175:$B$204,$C138,'Senior F'!$I$175:$I$204)</f>
        <v>20</v>
      </c>
      <c r="AR138" s="334">
        <f>SUMIF('Senior F'!$B$209:$B$238,$C138,'Senior F'!$I$209:$I$238)</f>
        <v>0</v>
      </c>
      <c r="AS138" s="334">
        <f>SUMIF('Senior F'!$B$244:$B$275,$C138,'Senior F'!$I$244:$I$275)</f>
        <v>20</v>
      </c>
      <c r="AT138" s="334">
        <f>SUMIF('Senior F'!$B$280:$B$311,$C138,'Senior F'!$I$280:$I$311)</f>
        <v>20</v>
      </c>
      <c r="AU138" s="331">
        <f>SUMIF('Senior F'!$B$316:$B$347,$C138,'Senior F'!$I$316:$I$347)</f>
        <v>20</v>
      </c>
      <c r="AV138" s="343">
        <f t="shared" si="8"/>
        <v>94</v>
      </c>
      <c r="AW138" s="344">
        <f t="shared" si="9"/>
        <v>1</v>
      </c>
      <c r="AX138" s="319"/>
      <c r="AY138" s="315"/>
      <c r="AZ138" s="315"/>
      <c r="BA138" s="315"/>
      <c r="BB138" s="315"/>
      <c r="BC138" s="315"/>
      <c r="BD138" s="315"/>
      <c r="BE138" s="315"/>
      <c r="BF138" s="315"/>
      <c r="BG138" s="316"/>
      <c r="BH138" s="319"/>
      <c r="BI138" s="316"/>
    </row>
    <row r="139" spans="1:61" x14ac:dyDescent="0.25">
      <c r="A139" s="441"/>
      <c r="B139" s="227" t="str">
        <f>Inscription!I18</f>
        <v>30deux</v>
      </c>
      <c r="C139" s="227" t="str">
        <f>Inscription!J18</f>
        <v>Noémie Desjardins</v>
      </c>
      <c r="D139" s="319"/>
      <c r="E139" s="315"/>
      <c r="F139" s="315"/>
      <c r="G139" s="315"/>
      <c r="H139" s="316"/>
      <c r="I139" s="319"/>
      <c r="J139" s="316"/>
      <c r="K139" s="319"/>
      <c r="L139" s="315"/>
      <c r="M139" s="315"/>
      <c r="N139" s="315"/>
      <c r="O139" s="315"/>
      <c r="P139" s="315"/>
      <c r="Q139" s="316"/>
      <c r="R139" s="319"/>
      <c r="S139" s="316"/>
      <c r="T139" s="319"/>
      <c r="U139" s="315"/>
      <c r="V139" s="315"/>
      <c r="W139" s="315"/>
      <c r="X139" s="315"/>
      <c r="Y139" s="315"/>
      <c r="Z139" s="316"/>
      <c r="AA139" s="319"/>
      <c r="AB139" s="316"/>
      <c r="AC139" s="319"/>
      <c r="AD139" s="315"/>
      <c r="AE139" s="315"/>
      <c r="AF139" s="315"/>
      <c r="AG139" s="315"/>
      <c r="AH139" s="315"/>
      <c r="AI139" s="316"/>
      <c r="AJ139" s="319"/>
      <c r="AK139" s="316"/>
      <c r="AL139" s="374">
        <f>SUMIF('Senior F'!$B$5:$B$34,$C139,'Senior F'!$I$5:$I$34)</f>
        <v>0</v>
      </c>
      <c r="AM139" s="275">
        <f>SUMIF('Senior F'!$B$39:$B$68,$C139,'Senior F'!$I$39:$I$68)</f>
        <v>0</v>
      </c>
      <c r="AN139" s="275">
        <f>SUMIF('Senior F'!$B$73:$B$102,$C139,'Senior F'!$I$73:$I$102)</f>
        <v>0</v>
      </c>
      <c r="AO139" s="275">
        <f>SUMIF('Senior F'!$B$107:$B$136,$C139,'Senior F'!$I$107:$I$136)</f>
        <v>0</v>
      </c>
      <c r="AP139" s="371">
        <f>SUMIF('Senior F'!$B$141:$B$170,$C139,'Senior F'!$I$141:$I$170)</f>
        <v>0</v>
      </c>
      <c r="AQ139" s="275">
        <f>SUMIF('Senior F'!$B$175:$B$204,$C139,'Senior F'!$I$175:$I$204)</f>
        <v>0</v>
      </c>
      <c r="AR139" s="334">
        <f>SUMIF('Senior F'!$B$209:$B$238,$C139,'Senior F'!$I$209:$I$238)</f>
        <v>0</v>
      </c>
      <c r="AS139" s="334">
        <f>SUMIF('Senior F'!$B$244:$B$275,$C139,'Senior F'!$I$244:$I$275)</f>
        <v>0</v>
      </c>
      <c r="AT139" s="334">
        <f>SUMIF('Senior F'!$B$280:$B$311,$C139,'Senior F'!$I$280:$I$311)</f>
        <v>0</v>
      </c>
      <c r="AU139" s="331">
        <f>SUMIF('Senior F'!$B$316:$B$347,$C139,'Senior F'!$I$316:$I$347)</f>
        <v>0</v>
      </c>
      <c r="AV139" s="343">
        <f t="shared" si="8"/>
        <v>0</v>
      </c>
      <c r="AW139" s="344">
        <f t="shared" si="9"/>
        <v>20</v>
      </c>
      <c r="AX139" s="319"/>
      <c r="AY139" s="315"/>
      <c r="AZ139" s="315"/>
      <c r="BA139" s="315"/>
      <c r="BB139" s="315"/>
      <c r="BC139" s="315"/>
      <c r="BD139" s="315"/>
      <c r="BE139" s="315"/>
      <c r="BF139" s="315"/>
      <c r="BG139" s="316"/>
      <c r="BH139" s="319"/>
      <c r="BI139" s="316"/>
    </row>
    <row r="140" spans="1:61" x14ac:dyDescent="0.25">
      <c r="A140" s="441"/>
      <c r="B140" s="227" t="str">
        <f>Inscription!I19</f>
        <v>CSRN</v>
      </c>
      <c r="C140" s="227" t="str">
        <f>Inscription!J19</f>
        <v>Raphaëlle Tétreault</v>
      </c>
      <c r="D140" s="319"/>
      <c r="E140" s="315"/>
      <c r="F140" s="315"/>
      <c r="G140" s="315"/>
      <c r="H140" s="316"/>
      <c r="I140" s="319"/>
      <c r="J140" s="316"/>
      <c r="K140" s="319"/>
      <c r="L140" s="315"/>
      <c r="M140" s="315"/>
      <c r="N140" s="315"/>
      <c r="O140" s="315"/>
      <c r="P140" s="315"/>
      <c r="Q140" s="316"/>
      <c r="R140" s="319"/>
      <c r="S140" s="316"/>
      <c r="T140" s="319"/>
      <c r="U140" s="315"/>
      <c r="V140" s="315"/>
      <c r="W140" s="315"/>
      <c r="X140" s="315"/>
      <c r="Y140" s="315"/>
      <c r="Z140" s="316"/>
      <c r="AA140" s="319"/>
      <c r="AB140" s="316"/>
      <c r="AC140" s="319"/>
      <c r="AD140" s="315"/>
      <c r="AE140" s="315"/>
      <c r="AF140" s="315"/>
      <c r="AG140" s="315"/>
      <c r="AH140" s="315"/>
      <c r="AI140" s="316"/>
      <c r="AJ140" s="319"/>
      <c r="AK140" s="316"/>
      <c r="AL140" s="374">
        <f>SUMIF('Senior F'!$B$5:$B$34,$C140,'Senior F'!$I$5:$I$34)</f>
        <v>14</v>
      </c>
      <c r="AM140" s="275">
        <f>SUMIF('Senior F'!$B$39:$B$68,$C140,'Senior F'!$I$39:$I$68)</f>
        <v>3</v>
      </c>
      <c r="AN140" s="275">
        <f>SUMIF('Senior F'!$B$73:$B$102,$C140,'Senior F'!$I$73:$I$102)</f>
        <v>0</v>
      </c>
      <c r="AO140" s="275">
        <f>SUMIF('Senior F'!$B$107:$B$136,$C140,'Senior F'!$I$107:$I$136)</f>
        <v>0</v>
      </c>
      <c r="AP140" s="371">
        <f>SUMIF('Senior F'!$B$141:$B$170,$C140,'Senior F'!$I$141:$I$170)</f>
        <v>5</v>
      </c>
      <c r="AQ140" s="275">
        <f>SUMIF('Senior F'!$B$175:$B$204,$C140,'Senior F'!$I$175:$I$204)</f>
        <v>0</v>
      </c>
      <c r="AR140" s="334">
        <f>SUMIF('Senior F'!$B$209:$B$238,$C140,'Senior F'!$I$209:$I$238)</f>
        <v>0</v>
      </c>
      <c r="AS140" s="334">
        <f>SUMIF('Senior F'!$B$244:$B$275,$C140,'Senior F'!$I$244:$I$275)</f>
        <v>0</v>
      </c>
      <c r="AT140" s="334">
        <f>SUMIF('Senior F'!$B$280:$B$311,$C140,'Senior F'!$I$280:$I$311)</f>
        <v>0</v>
      </c>
      <c r="AU140" s="331">
        <f>SUMIF('Senior F'!$B$316:$B$347,$C140,'Senior F'!$I$316:$I$347)</f>
        <v>0</v>
      </c>
      <c r="AV140" s="343">
        <f t="shared" si="8"/>
        <v>8</v>
      </c>
      <c r="AW140" s="344">
        <f t="shared" si="9"/>
        <v>16</v>
      </c>
      <c r="AX140" s="319"/>
      <c r="AY140" s="315"/>
      <c r="AZ140" s="315"/>
      <c r="BA140" s="315"/>
      <c r="BB140" s="315"/>
      <c r="BC140" s="315"/>
      <c r="BD140" s="315"/>
      <c r="BE140" s="315"/>
      <c r="BF140" s="315"/>
      <c r="BG140" s="316"/>
      <c r="BH140" s="319"/>
      <c r="BI140" s="316"/>
    </row>
    <row r="141" spans="1:61" x14ac:dyDescent="0.25">
      <c r="A141" s="441"/>
      <c r="B141" s="227" t="str">
        <f>Inscription!I20</f>
        <v>Gatineau</v>
      </c>
      <c r="C141" s="227" t="str">
        <f>Inscription!J20</f>
        <v>Isabelle Carrier</v>
      </c>
      <c r="D141" s="319"/>
      <c r="E141" s="315"/>
      <c r="F141" s="315"/>
      <c r="G141" s="315"/>
      <c r="H141" s="316"/>
      <c r="I141" s="319"/>
      <c r="J141" s="316"/>
      <c r="K141" s="319"/>
      <c r="L141" s="315"/>
      <c r="M141" s="315"/>
      <c r="N141" s="315"/>
      <c r="O141" s="315"/>
      <c r="P141" s="315"/>
      <c r="Q141" s="316"/>
      <c r="R141" s="319"/>
      <c r="S141" s="316"/>
      <c r="T141" s="319"/>
      <c r="U141" s="315"/>
      <c r="V141" s="315"/>
      <c r="W141" s="315"/>
      <c r="X141" s="315"/>
      <c r="Y141" s="315"/>
      <c r="Z141" s="316"/>
      <c r="AA141" s="319"/>
      <c r="AB141" s="316"/>
      <c r="AC141" s="319"/>
      <c r="AD141" s="315"/>
      <c r="AE141" s="315"/>
      <c r="AF141" s="315"/>
      <c r="AG141" s="315"/>
      <c r="AH141" s="315"/>
      <c r="AI141" s="316"/>
      <c r="AJ141" s="319"/>
      <c r="AK141" s="316"/>
      <c r="AL141" s="374">
        <f>SUMIF('Senior F'!$B$5:$B$34,$C141,'Senior F'!$I$5:$I$34)</f>
        <v>0</v>
      </c>
      <c r="AM141" s="275">
        <f>SUMIF('Senior F'!$B$39:$B$68,$C141,'Senior F'!$I$39:$I$68)</f>
        <v>0</v>
      </c>
      <c r="AN141" s="275">
        <f>SUMIF('Senior F'!$B$73:$B$102,$C141,'Senior F'!$I$73:$I$102)</f>
        <v>4</v>
      </c>
      <c r="AO141" s="275">
        <f>SUMIF('Senior F'!$B$107:$B$136,$C141,'Senior F'!$I$107:$I$136)</f>
        <v>2</v>
      </c>
      <c r="AP141" s="371">
        <f>SUMIF('Senior F'!$B$141:$B$170,$C141,'Senior F'!$I$141:$I$170)</f>
        <v>1</v>
      </c>
      <c r="AQ141" s="275">
        <f>SUMIF('Senior F'!$B$175:$B$204,$C141,'Senior F'!$I$175:$I$204)</f>
        <v>0</v>
      </c>
      <c r="AR141" s="334">
        <f>SUMIF('Senior F'!$B$209:$B$238,$C141,'Senior F'!$I$209:$I$238)</f>
        <v>0</v>
      </c>
      <c r="AS141" s="334">
        <f>SUMIF('Senior F'!$B$244:$B$275,$C141,'Senior F'!$I$244:$I$275)</f>
        <v>0</v>
      </c>
      <c r="AT141" s="334">
        <f>SUMIF('Senior F'!$B$280:$B$311,$C141,'Senior F'!$I$280:$I$311)</f>
        <v>0</v>
      </c>
      <c r="AU141" s="331">
        <f>SUMIF('Senior F'!$B$316:$B$347,$C141,'Senior F'!$I$316:$I$347)</f>
        <v>0</v>
      </c>
      <c r="AV141" s="343">
        <f t="shared" si="8"/>
        <v>7</v>
      </c>
      <c r="AW141" s="344">
        <f t="shared" si="9"/>
        <v>17</v>
      </c>
      <c r="AX141" s="319"/>
      <c r="AY141" s="315"/>
      <c r="AZ141" s="315"/>
      <c r="BA141" s="315"/>
      <c r="BB141" s="315"/>
      <c r="BC141" s="315"/>
      <c r="BD141" s="315"/>
      <c r="BE141" s="315"/>
      <c r="BF141" s="315"/>
      <c r="BG141" s="316"/>
      <c r="BH141" s="319"/>
      <c r="BI141" s="316"/>
    </row>
    <row r="142" spans="1:61" x14ac:dyDescent="0.25">
      <c r="A142" s="441"/>
      <c r="B142" s="227" t="str">
        <f>Inscription!I21</f>
        <v>Gatineau</v>
      </c>
      <c r="C142" s="227" t="str">
        <f>Inscription!J21</f>
        <v>Jessica Carrier</v>
      </c>
      <c r="D142" s="319"/>
      <c r="E142" s="315"/>
      <c r="F142" s="315"/>
      <c r="G142" s="315"/>
      <c r="H142" s="316"/>
      <c r="I142" s="319"/>
      <c r="J142" s="316"/>
      <c r="K142" s="319"/>
      <c r="L142" s="315"/>
      <c r="M142" s="315"/>
      <c r="N142" s="315"/>
      <c r="O142" s="315"/>
      <c r="P142" s="315"/>
      <c r="Q142" s="316"/>
      <c r="R142" s="319"/>
      <c r="S142" s="316"/>
      <c r="T142" s="319"/>
      <c r="U142" s="315"/>
      <c r="V142" s="315"/>
      <c r="W142" s="315"/>
      <c r="X142" s="315"/>
      <c r="Y142" s="315"/>
      <c r="Z142" s="316"/>
      <c r="AA142" s="319"/>
      <c r="AB142" s="316"/>
      <c r="AC142" s="319"/>
      <c r="AD142" s="315"/>
      <c r="AE142" s="315"/>
      <c r="AF142" s="315"/>
      <c r="AG142" s="315"/>
      <c r="AH142" s="315"/>
      <c r="AI142" s="316"/>
      <c r="AJ142" s="319"/>
      <c r="AK142" s="316"/>
      <c r="AL142" s="374">
        <f>SUMIF('Senior F'!$B$5:$B$34,$C142,'Senior F'!$I$5:$I$34)</f>
        <v>0</v>
      </c>
      <c r="AM142" s="275">
        <f>SUMIF('Senior F'!$B$39:$B$68,$C142,'Senior F'!$I$39:$I$68)</f>
        <v>1</v>
      </c>
      <c r="AN142" s="275">
        <f>SUMIF('Senior F'!$B$73:$B$102,$C142,'Senior F'!$I$73:$I$102)</f>
        <v>2</v>
      </c>
      <c r="AO142" s="275">
        <f>SUMIF('Senior F'!$B$107:$B$136,$C142,'Senior F'!$I$107:$I$136)</f>
        <v>0</v>
      </c>
      <c r="AP142" s="371">
        <f>SUMIF('Senior F'!$B$141:$B$170,$C142,'Senior F'!$I$141:$I$170)</f>
        <v>0</v>
      </c>
      <c r="AQ142" s="275">
        <f>SUMIF('Senior F'!$B$175:$B$204,$C142,'Senior F'!$I$175:$I$204)</f>
        <v>0</v>
      </c>
      <c r="AR142" s="334">
        <f>SUMIF('Senior F'!$B$209:$B$238,$C142,'Senior F'!$I$209:$I$238)</f>
        <v>0</v>
      </c>
      <c r="AS142" s="334">
        <f>SUMIF('Senior F'!$B$244:$B$275,$C142,'Senior F'!$I$244:$I$275)</f>
        <v>0</v>
      </c>
      <c r="AT142" s="334">
        <f>SUMIF('Senior F'!$B$280:$B$311,$C142,'Senior F'!$I$280:$I$311)</f>
        <v>0</v>
      </c>
      <c r="AU142" s="331">
        <f>SUMIF('Senior F'!$B$316:$B$347,$C142,'Senior F'!$I$316:$I$347)</f>
        <v>0</v>
      </c>
      <c r="AV142" s="343">
        <f t="shared" si="8"/>
        <v>3</v>
      </c>
      <c r="AW142" s="344">
        <f t="shared" si="9"/>
        <v>19</v>
      </c>
      <c r="AX142" s="319"/>
      <c r="AY142" s="315"/>
      <c r="AZ142" s="315"/>
      <c r="BA142" s="315"/>
      <c r="BB142" s="315"/>
      <c r="BC142" s="315"/>
      <c r="BD142" s="315"/>
      <c r="BE142" s="315"/>
      <c r="BF142" s="315"/>
      <c r="BG142" s="316"/>
      <c r="BH142" s="319"/>
      <c r="BI142" s="316"/>
    </row>
    <row r="143" spans="1:61" x14ac:dyDescent="0.25">
      <c r="A143" s="441"/>
      <c r="B143" s="227">
        <f>Inscription!I22</f>
        <v>0</v>
      </c>
      <c r="C143" s="227">
        <f>Inscription!J22</f>
        <v>0</v>
      </c>
      <c r="D143" s="319"/>
      <c r="E143" s="315"/>
      <c r="F143" s="315"/>
      <c r="G143" s="315"/>
      <c r="H143" s="316"/>
      <c r="I143" s="319"/>
      <c r="J143" s="316"/>
      <c r="K143" s="319"/>
      <c r="L143" s="315"/>
      <c r="M143" s="315"/>
      <c r="N143" s="315"/>
      <c r="O143" s="315"/>
      <c r="P143" s="315"/>
      <c r="Q143" s="316"/>
      <c r="R143" s="319"/>
      <c r="S143" s="316"/>
      <c r="T143" s="319"/>
      <c r="U143" s="315"/>
      <c r="V143" s="315"/>
      <c r="W143" s="315"/>
      <c r="X143" s="315"/>
      <c r="Y143" s="315"/>
      <c r="Z143" s="316"/>
      <c r="AA143" s="319"/>
      <c r="AB143" s="316"/>
      <c r="AC143" s="319"/>
      <c r="AD143" s="315"/>
      <c r="AE143" s="315"/>
      <c r="AF143" s="315"/>
      <c r="AG143" s="315"/>
      <c r="AH143" s="315"/>
      <c r="AI143" s="316"/>
      <c r="AJ143" s="319"/>
      <c r="AK143" s="316"/>
      <c r="AL143" s="374">
        <f>SUMIF('Senior F'!$B$5:$B$34,$C143,'Senior F'!$I$5:$I$34)</f>
        <v>0</v>
      </c>
      <c r="AM143" s="275">
        <f>SUMIF('Senior F'!$B$39:$B$68,$C143,'Senior F'!$I$39:$I$68)</f>
        <v>0</v>
      </c>
      <c r="AN143" s="275">
        <f>SUMIF('Senior F'!$B$73:$B$102,$C143,'Senior F'!$I$73:$I$102)</f>
        <v>0</v>
      </c>
      <c r="AO143" s="275">
        <f>SUMIF('Senior F'!$B$107:$B$136,$C143,'Senior F'!$I$107:$I$136)</f>
        <v>0</v>
      </c>
      <c r="AP143" s="371">
        <f>SUMIF('Senior F'!$B$141:$B$170,$C143,'Senior F'!$I$141:$I$170)</f>
        <v>0</v>
      </c>
      <c r="AQ143" s="275">
        <f>SUMIF('Senior F'!$B$175:$B$204,$C143,'Senior F'!$I$175:$I$204)</f>
        <v>0</v>
      </c>
      <c r="AR143" s="334">
        <f>SUMIF('Senior F'!$B$209:$B$238,$C143,'Senior F'!$I$209:$I$238)</f>
        <v>0</v>
      </c>
      <c r="AS143" s="334">
        <f>SUMIF('Senior F'!$B$244:$B$275,$C143,'Senior F'!$I$244:$I$275)</f>
        <v>0</v>
      </c>
      <c r="AT143" s="334">
        <f>SUMIF('Senior F'!$B$280:$B$311,$C143,'Senior F'!$I$280:$I$311)</f>
        <v>0</v>
      </c>
      <c r="AU143" s="331">
        <f>SUMIF('Senior F'!$B$316:$B$347,$C143,'Senior F'!$I$316:$I$347)</f>
        <v>0</v>
      </c>
      <c r="AV143" s="343">
        <f t="shared" si="8"/>
        <v>0</v>
      </c>
      <c r="AW143" s="344">
        <f t="shared" si="9"/>
        <v>20</v>
      </c>
      <c r="AX143" s="319"/>
      <c r="AY143" s="315"/>
      <c r="AZ143" s="315"/>
      <c r="BA143" s="315"/>
      <c r="BB143" s="315"/>
      <c r="BC143" s="315"/>
      <c r="BD143" s="315"/>
      <c r="BE143" s="315"/>
      <c r="BF143" s="315"/>
      <c r="BG143" s="316"/>
      <c r="BH143" s="319"/>
      <c r="BI143" s="316"/>
    </row>
    <row r="144" spans="1:61" x14ac:dyDescent="0.25">
      <c r="A144" s="441"/>
      <c r="B144" s="227">
        <f>Inscription!I23</f>
        <v>0</v>
      </c>
      <c r="C144" s="227">
        <f>Inscription!J23</f>
        <v>0</v>
      </c>
      <c r="D144" s="319"/>
      <c r="E144" s="315"/>
      <c r="F144" s="315"/>
      <c r="G144" s="315"/>
      <c r="H144" s="316"/>
      <c r="I144" s="319"/>
      <c r="J144" s="316"/>
      <c r="K144" s="319"/>
      <c r="L144" s="315"/>
      <c r="M144" s="315"/>
      <c r="N144" s="315"/>
      <c r="O144" s="315"/>
      <c r="P144" s="315"/>
      <c r="Q144" s="316"/>
      <c r="R144" s="319"/>
      <c r="S144" s="316"/>
      <c r="T144" s="319"/>
      <c r="U144" s="315"/>
      <c r="V144" s="315"/>
      <c r="W144" s="315"/>
      <c r="X144" s="315"/>
      <c r="Y144" s="315"/>
      <c r="Z144" s="316"/>
      <c r="AA144" s="319"/>
      <c r="AB144" s="316"/>
      <c r="AC144" s="319"/>
      <c r="AD144" s="315"/>
      <c r="AE144" s="315"/>
      <c r="AF144" s="315"/>
      <c r="AG144" s="315"/>
      <c r="AH144" s="315"/>
      <c r="AI144" s="316"/>
      <c r="AJ144" s="319"/>
      <c r="AK144" s="316"/>
      <c r="AL144" s="374">
        <f>SUMIF('Senior F'!$B$5:$B$34,$C144,'Senior F'!$I$5:$I$34)</f>
        <v>0</v>
      </c>
      <c r="AM144" s="275">
        <f>SUMIF('Senior F'!$B$39:$B$68,$C144,'Senior F'!$I$39:$I$68)</f>
        <v>0</v>
      </c>
      <c r="AN144" s="275">
        <f>SUMIF('Senior F'!$B$73:$B$102,$C144,'Senior F'!$I$73:$I$102)</f>
        <v>0</v>
      </c>
      <c r="AO144" s="275">
        <f>SUMIF('Senior F'!$B$107:$B$136,$C144,'Senior F'!$I$107:$I$136)</f>
        <v>0</v>
      </c>
      <c r="AP144" s="371">
        <f>SUMIF('Senior F'!$B$141:$B$170,$C144,'Senior F'!$I$141:$I$170)</f>
        <v>0</v>
      </c>
      <c r="AQ144" s="275">
        <f>SUMIF('Senior F'!$B$175:$B$204,$C144,'Senior F'!$I$175:$I$204)</f>
        <v>0</v>
      </c>
      <c r="AR144" s="334">
        <f>SUMIF('Senior F'!$B$209:$B$238,$C144,'Senior F'!$I$209:$I$238)</f>
        <v>0</v>
      </c>
      <c r="AS144" s="334">
        <f>SUMIF('Senior F'!$B$244:$B$275,$C144,'Senior F'!$I$244:$I$275)</f>
        <v>0</v>
      </c>
      <c r="AT144" s="334">
        <f>SUMIF('Senior F'!$B$280:$B$311,$C144,'Senior F'!$I$280:$I$311)</f>
        <v>0</v>
      </c>
      <c r="AU144" s="331">
        <f>SUMIF('Senior F'!$B$316:$B$347,$C144,'Senior F'!$I$316:$I$347)</f>
        <v>0</v>
      </c>
      <c r="AV144" s="343">
        <f t="shared" si="8"/>
        <v>0</v>
      </c>
      <c r="AW144" s="344">
        <f t="shared" si="9"/>
        <v>20</v>
      </c>
      <c r="AX144" s="319"/>
      <c r="AY144" s="315"/>
      <c r="AZ144" s="315"/>
      <c r="BA144" s="315"/>
      <c r="BB144" s="315"/>
      <c r="BC144" s="315"/>
      <c r="BD144" s="315"/>
      <c r="BE144" s="315"/>
      <c r="BF144" s="315"/>
      <c r="BG144" s="316"/>
      <c r="BH144" s="319"/>
      <c r="BI144" s="316"/>
    </row>
    <row r="145" spans="1:61" x14ac:dyDescent="0.25">
      <c r="A145" s="441"/>
      <c r="B145" s="227">
        <f>Inscription!I24</f>
        <v>0</v>
      </c>
      <c r="C145" s="227">
        <f>Inscription!J24</f>
        <v>0</v>
      </c>
      <c r="D145" s="319"/>
      <c r="E145" s="315"/>
      <c r="F145" s="315"/>
      <c r="G145" s="315"/>
      <c r="H145" s="316"/>
      <c r="I145" s="319"/>
      <c r="J145" s="316"/>
      <c r="K145" s="319"/>
      <c r="L145" s="315"/>
      <c r="M145" s="315"/>
      <c r="N145" s="315"/>
      <c r="O145" s="315"/>
      <c r="P145" s="315"/>
      <c r="Q145" s="316"/>
      <c r="R145" s="319"/>
      <c r="S145" s="316"/>
      <c r="T145" s="319"/>
      <c r="U145" s="315"/>
      <c r="V145" s="315"/>
      <c r="W145" s="315"/>
      <c r="X145" s="315"/>
      <c r="Y145" s="315"/>
      <c r="Z145" s="316"/>
      <c r="AA145" s="319"/>
      <c r="AB145" s="316"/>
      <c r="AC145" s="319"/>
      <c r="AD145" s="315"/>
      <c r="AE145" s="315"/>
      <c r="AF145" s="315"/>
      <c r="AG145" s="315"/>
      <c r="AH145" s="315"/>
      <c r="AI145" s="316"/>
      <c r="AJ145" s="319"/>
      <c r="AK145" s="316"/>
      <c r="AL145" s="374">
        <f>SUMIF('Senior F'!$B$5:$B$34,$C145,'Senior F'!$I$5:$I$34)</f>
        <v>0</v>
      </c>
      <c r="AM145" s="275">
        <f>SUMIF('Senior F'!$B$39:$B$68,$C145,'Senior F'!$I$39:$I$68)</f>
        <v>0</v>
      </c>
      <c r="AN145" s="275">
        <f>SUMIF('Senior F'!$B$73:$B$102,$C145,'Senior F'!$I$73:$I$102)</f>
        <v>0</v>
      </c>
      <c r="AO145" s="275">
        <f>SUMIF('Senior F'!$B$107:$B$136,$C145,'Senior F'!$I$107:$I$136)</f>
        <v>0</v>
      </c>
      <c r="AP145" s="371">
        <f>SUMIF('Senior F'!$B$141:$B$170,$C145,'Senior F'!$I$141:$I$170)</f>
        <v>0</v>
      </c>
      <c r="AQ145" s="275">
        <f>SUMIF('Senior F'!$B$175:$B$204,$C145,'Senior F'!$I$175:$I$204)</f>
        <v>0</v>
      </c>
      <c r="AR145" s="334">
        <f>SUMIF('Senior F'!$B$209:$B$238,$C145,'Senior F'!$I$209:$I$238)</f>
        <v>0</v>
      </c>
      <c r="AS145" s="334">
        <f>SUMIF('Senior F'!$B$244:$B$275,$C145,'Senior F'!$I$244:$I$275)</f>
        <v>0</v>
      </c>
      <c r="AT145" s="334">
        <f>SUMIF('Senior F'!$B$280:$B$311,$C145,'Senior F'!$I$280:$I$311)</f>
        <v>0</v>
      </c>
      <c r="AU145" s="331">
        <f>SUMIF('Senior F'!$B$316:$B$347,$C145,'Senior F'!$I$316:$I$347)</f>
        <v>0</v>
      </c>
      <c r="AV145" s="343">
        <f t="shared" si="8"/>
        <v>0</v>
      </c>
      <c r="AW145" s="344">
        <f t="shared" si="9"/>
        <v>20</v>
      </c>
      <c r="AX145" s="319"/>
      <c r="AY145" s="315"/>
      <c r="AZ145" s="315"/>
      <c r="BA145" s="315"/>
      <c r="BB145" s="315"/>
      <c r="BC145" s="315"/>
      <c r="BD145" s="315"/>
      <c r="BE145" s="315"/>
      <c r="BF145" s="315"/>
      <c r="BG145" s="316"/>
      <c r="BH145" s="319"/>
      <c r="BI145" s="316"/>
    </row>
    <row r="146" spans="1:61" x14ac:dyDescent="0.25">
      <c r="A146" s="441"/>
      <c r="B146" s="227">
        <f>Inscription!I25</f>
        <v>0</v>
      </c>
      <c r="C146" s="227">
        <f>Inscription!J25</f>
        <v>0</v>
      </c>
      <c r="D146" s="319"/>
      <c r="E146" s="315"/>
      <c r="F146" s="315"/>
      <c r="G146" s="315"/>
      <c r="H146" s="316"/>
      <c r="I146" s="319"/>
      <c r="J146" s="316"/>
      <c r="K146" s="319"/>
      <c r="L146" s="315"/>
      <c r="M146" s="315"/>
      <c r="N146" s="315"/>
      <c r="O146" s="315"/>
      <c r="P146" s="315"/>
      <c r="Q146" s="316"/>
      <c r="R146" s="319"/>
      <c r="S146" s="316"/>
      <c r="T146" s="319"/>
      <c r="U146" s="315"/>
      <c r="V146" s="315"/>
      <c r="W146" s="315"/>
      <c r="X146" s="315"/>
      <c r="Y146" s="315"/>
      <c r="Z146" s="316"/>
      <c r="AA146" s="319"/>
      <c r="AB146" s="316"/>
      <c r="AC146" s="319"/>
      <c r="AD146" s="315"/>
      <c r="AE146" s="315"/>
      <c r="AF146" s="315"/>
      <c r="AG146" s="315"/>
      <c r="AH146" s="315"/>
      <c r="AI146" s="316"/>
      <c r="AJ146" s="319"/>
      <c r="AK146" s="316"/>
      <c r="AL146" s="374">
        <f>SUMIF('Senior F'!$B$5:$B$34,$C146,'Senior F'!$I$5:$I$34)</f>
        <v>0</v>
      </c>
      <c r="AM146" s="275">
        <f>SUMIF('Senior F'!$B$39:$B$68,$C146,'Senior F'!$I$39:$I$68)</f>
        <v>0</v>
      </c>
      <c r="AN146" s="275">
        <f>SUMIF('Senior F'!$B$73:$B$102,$C146,'Senior F'!$I$73:$I$102)</f>
        <v>0</v>
      </c>
      <c r="AO146" s="275">
        <f>SUMIF('Senior F'!$B$107:$B$136,$C146,'Senior F'!$I$107:$I$136)</f>
        <v>0</v>
      </c>
      <c r="AP146" s="371">
        <f>SUMIF('Senior F'!$B$141:$B$170,$C146,'Senior F'!$I$141:$I$170)</f>
        <v>0</v>
      </c>
      <c r="AQ146" s="275">
        <f>SUMIF('Senior F'!$B$175:$B$204,$C146,'Senior F'!$I$175:$I$204)</f>
        <v>0</v>
      </c>
      <c r="AR146" s="334">
        <f>SUMIF('Senior F'!$B$209:$B$238,$C146,'Senior F'!$I$209:$I$238)</f>
        <v>0</v>
      </c>
      <c r="AS146" s="334">
        <f>SUMIF('Senior F'!$B$244:$B$275,$C146,'Senior F'!$I$244:$I$275)</f>
        <v>0</v>
      </c>
      <c r="AT146" s="334">
        <f>SUMIF('Senior F'!$B$280:$B$311,$C146,'Senior F'!$I$280:$I$311)</f>
        <v>0</v>
      </c>
      <c r="AU146" s="331">
        <f>SUMIF('Senior F'!$B$316:$B$347,$C146,'Senior F'!$I$316:$I$347)</f>
        <v>0</v>
      </c>
      <c r="AV146" s="343">
        <f t="shared" si="8"/>
        <v>0</v>
      </c>
      <c r="AW146" s="344">
        <f t="shared" si="9"/>
        <v>20</v>
      </c>
      <c r="AX146" s="319"/>
      <c r="AY146" s="315"/>
      <c r="AZ146" s="315"/>
      <c r="BA146" s="315"/>
      <c r="BB146" s="315"/>
      <c r="BC146" s="315"/>
      <c r="BD146" s="315"/>
      <c r="BE146" s="315"/>
      <c r="BF146" s="315"/>
      <c r="BG146" s="316"/>
      <c r="BH146" s="319"/>
      <c r="BI146" s="316"/>
    </row>
    <row r="147" spans="1:61" x14ac:dyDescent="0.25">
      <c r="A147" s="441"/>
      <c r="B147" s="227">
        <f>Inscription!I26</f>
        <v>0</v>
      </c>
      <c r="C147" s="227">
        <f>Inscription!J26</f>
        <v>0</v>
      </c>
      <c r="D147" s="319"/>
      <c r="E147" s="315"/>
      <c r="F147" s="315"/>
      <c r="G147" s="315"/>
      <c r="H147" s="316"/>
      <c r="I147" s="319"/>
      <c r="J147" s="316"/>
      <c r="K147" s="319"/>
      <c r="L147" s="315"/>
      <c r="M147" s="315"/>
      <c r="N147" s="315"/>
      <c r="O147" s="315"/>
      <c r="P147" s="315"/>
      <c r="Q147" s="316"/>
      <c r="R147" s="319"/>
      <c r="S147" s="316"/>
      <c r="T147" s="319"/>
      <c r="U147" s="315"/>
      <c r="V147" s="315"/>
      <c r="W147" s="315"/>
      <c r="X147" s="315"/>
      <c r="Y147" s="315"/>
      <c r="Z147" s="316"/>
      <c r="AA147" s="319"/>
      <c r="AB147" s="316"/>
      <c r="AC147" s="319"/>
      <c r="AD147" s="315"/>
      <c r="AE147" s="315"/>
      <c r="AF147" s="315"/>
      <c r="AG147" s="315"/>
      <c r="AH147" s="315"/>
      <c r="AI147" s="316"/>
      <c r="AJ147" s="319"/>
      <c r="AK147" s="316"/>
      <c r="AL147" s="374">
        <f>SUMIF('Senior F'!$B$5:$B$34,$C147,'Senior F'!$I$5:$I$34)</f>
        <v>0</v>
      </c>
      <c r="AM147" s="275">
        <f>SUMIF('Senior F'!$B$39:$B$68,$C147,'Senior F'!$I$39:$I$68)</f>
        <v>0</v>
      </c>
      <c r="AN147" s="275">
        <f>SUMIF('Senior F'!$B$73:$B$102,$C147,'Senior F'!$I$73:$I$102)</f>
        <v>0</v>
      </c>
      <c r="AO147" s="275">
        <f>SUMIF('Senior F'!$B$107:$B$136,$C147,'Senior F'!$I$107:$I$136)</f>
        <v>0</v>
      </c>
      <c r="AP147" s="371">
        <f>SUMIF('Senior F'!$B$141:$B$170,$C147,'Senior F'!$I$141:$I$170)</f>
        <v>0</v>
      </c>
      <c r="AQ147" s="275">
        <f>SUMIF('Senior F'!$B$175:$B$204,$C147,'Senior F'!$I$175:$I$204)</f>
        <v>0</v>
      </c>
      <c r="AR147" s="334">
        <f>SUMIF('Senior F'!$B$209:$B$238,$C147,'Senior F'!$I$209:$I$238)</f>
        <v>0</v>
      </c>
      <c r="AS147" s="334">
        <f>SUMIF('Senior F'!$B$244:$B$275,$C147,'Senior F'!$I$244:$I$275)</f>
        <v>0</v>
      </c>
      <c r="AT147" s="334">
        <f>SUMIF('Senior F'!$B$280:$B$311,$C147,'Senior F'!$I$280:$I$311)</f>
        <v>0</v>
      </c>
      <c r="AU147" s="331">
        <f>SUMIF('Senior F'!$B$316:$B$347,$C147,'Senior F'!$I$316:$I$347)</f>
        <v>0</v>
      </c>
      <c r="AV147" s="343">
        <f t="shared" si="8"/>
        <v>0</v>
      </c>
      <c r="AW147" s="344">
        <f t="shared" si="9"/>
        <v>20</v>
      </c>
      <c r="AX147" s="319"/>
      <c r="AY147" s="315"/>
      <c r="AZ147" s="315"/>
      <c r="BA147" s="315"/>
      <c r="BB147" s="315"/>
      <c r="BC147" s="315"/>
      <c r="BD147" s="315"/>
      <c r="BE147" s="315"/>
      <c r="BF147" s="315"/>
      <c r="BG147" s="316"/>
      <c r="BH147" s="319"/>
      <c r="BI147" s="316"/>
    </row>
    <row r="148" spans="1:61" x14ac:dyDescent="0.25">
      <c r="A148" s="441"/>
      <c r="B148" s="227">
        <f>Inscription!I27</f>
        <v>0</v>
      </c>
      <c r="C148" s="227">
        <f>Inscription!J27</f>
        <v>0</v>
      </c>
      <c r="D148" s="319"/>
      <c r="E148" s="315"/>
      <c r="F148" s="315"/>
      <c r="G148" s="315"/>
      <c r="H148" s="316"/>
      <c r="I148" s="319"/>
      <c r="J148" s="316"/>
      <c r="K148" s="319"/>
      <c r="L148" s="315"/>
      <c r="M148" s="315"/>
      <c r="N148" s="315"/>
      <c r="O148" s="315"/>
      <c r="P148" s="315"/>
      <c r="Q148" s="316"/>
      <c r="R148" s="319"/>
      <c r="S148" s="316"/>
      <c r="T148" s="319"/>
      <c r="U148" s="315"/>
      <c r="V148" s="315"/>
      <c r="W148" s="315"/>
      <c r="X148" s="315"/>
      <c r="Y148" s="315"/>
      <c r="Z148" s="316"/>
      <c r="AA148" s="319"/>
      <c r="AB148" s="316"/>
      <c r="AC148" s="319"/>
      <c r="AD148" s="315"/>
      <c r="AE148" s="315"/>
      <c r="AF148" s="315"/>
      <c r="AG148" s="315"/>
      <c r="AH148" s="315"/>
      <c r="AI148" s="316"/>
      <c r="AJ148" s="319"/>
      <c r="AK148" s="316"/>
      <c r="AL148" s="374">
        <f>SUMIF('Senior F'!$B$5:$B$34,$C148,'Senior F'!$I$5:$I$34)</f>
        <v>0</v>
      </c>
      <c r="AM148" s="275">
        <f>SUMIF('Senior F'!$B$39:$B$68,$C148,'Senior F'!$I$39:$I$68)</f>
        <v>0</v>
      </c>
      <c r="AN148" s="275">
        <f>SUMIF('Senior F'!$B$73:$B$102,$C148,'Senior F'!$I$73:$I$102)</f>
        <v>0</v>
      </c>
      <c r="AO148" s="275">
        <f>SUMIF('Senior F'!$B$107:$B$136,$C148,'Senior F'!$I$107:$I$136)</f>
        <v>0</v>
      </c>
      <c r="AP148" s="371">
        <f>SUMIF('Senior F'!$B$141:$B$170,$C148,'Senior F'!$I$141:$I$170)</f>
        <v>0</v>
      </c>
      <c r="AQ148" s="275">
        <f>SUMIF('Senior F'!$B$175:$B$204,$C148,'Senior F'!$I$175:$I$204)</f>
        <v>0</v>
      </c>
      <c r="AR148" s="334">
        <f>SUMIF('Senior F'!$B$209:$B$238,$C148,'Senior F'!$I$209:$I$238)</f>
        <v>0</v>
      </c>
      <c r="AS148" s="334">
        <f>SUMIF('Senior F'!$B$244:$B$275,$C148,'Senior F'!$I$244:$I$275)</f>
        <v>0</v>
      </c>
      <c r="AT148" s="334">
        <f>SUMIF('Senior F'!$B$280:$B$311,$C148,'Senior F'!$I$280:$I$311)</f>
        <v>0</v>
      </c>
      <c r="AU148" s="331">
        <f>SUMIF('Senior F'!$B$316:$B$347,$C148,'Senior F'!$I$316:$I$347)</f>
        <v>0</v>
      </c>
      <c r="AV148" s="343">
        <f t="shared" si="8"/>
        <v>0</v>
      </c>
      <c r="AW148" s="344">
        <f t="shared" si="9"/>
        <v>20</v>
      </c>
      <c r="AX148" s="319"/>
      <c r="AY148" s="315"/>
      <c r="AZ148" s="315"/>
      <c r="BA148" s="315"/>
      <c r="BB148" s="315"/>
      <c r="BC148" s="315"/>
      <c r="BD148" s="315"/>
      <c r="BE148" s="315"/>
      <c r="BF148" s="315"/>
      <c r="BG148" s="316"/>
      <c r="BH148" s="319"/>
      <c r="BI148" s="316"/>
    </row>
    <row r="149" spans="1:61" x14ac:dyDescent="0.25">
      <c r="A149" s="441"/>
      <c r="B149" s="227">
        <f>Inscription!I28</f>
        <v>0</v>
      </c>
      <c r="C149" s="227">
        <f>Inscription!J28</f>
        <v>0</v>
      </c>
      <c r="D149" s="319"/>
      <c r="E149" s="315"/>
      <c r="F149" s="315"/>
      <c r="G149" s="315"/>
      <c r="H149" s="316"/>
      <c r="I149" s="319"/>
      <c r="J149" s="316"/>
      <c r="K149" s="319"/>
      <c r="L149" s="315"/>
      <c r="M149" s="315"/>
      <c r="N149" s="315"/>
      <c r="O149" s="315"/>
      <c r="P149" s="315"/>
      <c r="Q149" s="316"/>
      <c r="R149" s="319"/>
      <c r="S149" s="316"/>
      <c r="T149" s="319"/>
      <c r="U149" s="315"/>
      <c r="V149" s="315"/>
      <c r="W149" s="315"/>
      <c r="X149" s="315"/>
      <c r="Y149" s="315"/>
      <c r="Z149" s="316"/>
      <c r="AA149" s="319"/>
      <c r="AB149" s="316"/>
      <c r="AC149" s="319"/>
      <c r="AD149" s="315"/>
      <c r="AE149" s="315"/>
      <c r="AF149" s="315"/>
      <c r="AG149" s="315"/>
      <c r="AH149" s="315"/>
      <c r="AI149" s="316"/>
      <c r="AJ149" s="319"/>
      <c r="AK149" s="316"/>
      <c r="AL149" s="374">
        <f>SUMIF('Senior F'!$B$5:$B$34,$C149,'Senior F'!$I$5:$I$34)</f>
        <v>0</v>
      </c>
      <c r="AM149" s="275">
        <f>SUMIF('Senior F'!$B$39:$B$68,$C149,'Senior F'!$I$39:$I$68)</f>
        <v>0</v>
      </c>
      <c r="AN149" s="275">
        <f>SUMIF('Senior F'!$B$73:$B$102,$C149,'Senior F'!$I$73:$I$102)</f>
        <v>0</v>
      </c>
      <c r="AO149" s="275">
        <f>SUMIF('Senior F'!$B$107:$B$136,$C149,'Senior F'!$I$107:$I$136)</f>
        <v>0</v>
      </c>
      <c r="AP149" s="371">
        <f>SUMIF('Senior F'!$B$141:$B$170,$C149,'Senior F'!$I$141:$I$170)</f>
        <v>0</v>
      </c>
      <c r="AQ149" s="275">
        <f>SUMIF('Senior F'!$B$175:$B$204,$C149,'Senior F'!$I$175:$I$204)</f>
        <v>0</v>
      </c>
      <c r="AR149" s="334">
        <f>SUMIF('Senior F'!$B$209:$B$238,$C149,'Senior F'!$I$209:$I$238)</f>
        <v>0</v>
      </c>
      <c r="AS149" s="334">
        <f>SUMIF('Senior F'!$B$244:$B$275,$C149,'Senior F'!$I$244:$I$275)</f>
        <v>0</v>
      </c>
      <c r="AT149" s="334">
        <f>SUMIF('Senior F'!$B$280:$B$311,$C149,'Senior F'!$I$280:$I$311)</f>
        <v>0</v>
      </c>
      <c r="AU149" s="331">
        <f>SUMIF('Senior F'!$B$316:$B$347,$C149,'Senior F'!$I$316:$I$347)</f>
        <v>0</v>
      </c>
      <c r="AV149" s="343">
        <f t="shared" si="8"/>
        <v>0</v>
      </c>
      <c r="AW149" s="344">
        <f t="shared" si="9"/>
        <v>20</v>
      </c>
      <c r="AX149" s="319"/>
      <c r="AY149" s="315"/>
      <c r="AZ149" s="315"/>
      <c r="BA149" s="315"/>
      <c r="BB149" s="315"/>
      <c r="BC149" s="315"/>
      <c r="BD149" s="315"/>
      <c r="BE149" s="315"/>
      <c r="BF149" s="315"/>
      <c r="BG149" s="316"/>
      <c r="BH149" s="319"/>
      <c r="BI149" s="316"/>
    </row>
    <row r="150" spans="1:61" x14ac:dyDescent="0.25">
      <c r="A150" s="441"/>
      <c r="B150" s="227">
        <f>Inscription!I29</f>
        <v>0</v>
      </c>
      <c r="C150" s="227">
        <f>Inscription!J29</f>
        <v>0</v>
      </c>
      <c r="D150" s="319"/>
      <c r="E150" s="315"/>
      <c r="F150" s="315"/>
      <c r="G150" s="315"/>
      <c r="H150" s="316"/>
      <c r="I150" s="319"/>
      <c r="J150" s="316"/>
      <c r="K150" s="319"/>
      <c r="L150" s="315"/>
      <c r="M150" s="315"/>
      <c r="N150" s="315"/>
      <c r="O150" s="315"/>
      <c r="P150" s="315"/>
      <c r="Q150" s="316"/>
      <c r="R150" s="319"/>
      <c r="S150" s="316"/>
      <c r="T150" s="319"/>
      <c r="U150" s="315"/>
      <c r="V150" s="315"/>
      <c r="W150" s="315"/>
      <c r="X150" s="315"/>
      <c r="Y150" s="315"/>
      <c r="Z150" s="316"/>
      <c r="AA150" s="319"/>
      <c r="AB150" s="316"/>
      <c r="AC150" s="319"/>
      <c r="AD150" s="315"/>
      <c r="AE150" s="315"/>
      <c r="AF150" s="315"/>
      <c r="AG150" s="315"/>
      <c r="AH150" s="315"/>
      <c r="AI150" s="316"/>
      <c r="AJ150" s="319"/>
      <c r="AK150" s="316"/>
      <c r="AL150" s="374">
        <f>SUMIF('Senior F'!$B$5:$B$34,$C150,'Senior F'!$I$5:$I$34)</f>
        <v>0</v>
      </c>
      <c r="AM150" s="275">
        <f>SUMIF('Senior F'!$B$39:$B$68,$C150,'Senior F'!$I$39:$I$68)</f>
        <v>0</v>
      </c>
      <c r="AN150" s="275">
        <f>SUMIF('Senior F'!$B$73:$B$102,$C150,'Senior F'!$I$73:$I$102)</f>
        <v>0</v>
      </c>
      <c r="AO150" s="275">
        <f>SUMIF('Senior F'!$B$107:$B$136,$C150,'Senior F'!$I$107:$I$136)</f>
        <v>0</v>
      </c>
      <c r="AP150" s="371">
        <f>SUMIF('Senior F'!$B$141:$B$170,$C150,'Senior F'!$I$141:$I$170)</f>
        <v>0</v>
      </c>
      <c r="AQ150" s="275">
        <f>SUMIF('Senior F'!$B$175:$B$204,$C150,'Senior F'!$I$175:$I$204)</f>
        <v>0</v>
      </c>
      <c r="AR150" s="334">
        <f>SUMIF('Senior F'!$B$209:$B$238,$C150,'Senior F'!$I$209:$I$238)</f>
        <v>0</v>
      </c>
      <c r="AS150" s="334">
        <f>SUMIF('Senior F'!$B$244:$B$275,$C150,'Senior F'!$I$244:$I$275)</f>
        <v>0</v>
      </c>
      <c r="AT150" s="334">
        <f>SUMIF('Senior F'!$B$280:$B$311,$C150,'Senior F'!$I$280:$I$311)</f>
        <v>0</v>
      </c>
      <c r="AU150" s="331">
        <f>SUMIF('Senior F'!$B$316:$B$347,$C150,'Senior F'!$I$316:$I$347)</f>
        <v>0</v>
      </c>
      <c r="AV150" s="343">
        <f t="shared" si="8"/>
        <v>0</v>
      </c>
      <c r="AW150" s="344">
        <f t="shared" si="9"/>
        <v>20</v>
      </c>
      <c r="AX150" s="319"/>
      <c r="AY150" s="315"/>
      <c r="AZ150" s="315"/>
      <c r="BA150" s="315"/>
      <c r="BB150" s="315"/>
      <c r="BC150" s="315"/>
      <c r="BD150" s="315"/>
      <c r="BE150" s="315"/>
      <c r="BF150" s="315"/>
      <c r="BG150" s="316"/>
      <c r="BH150" s="319"/>
      <c r="BI150" s="316"/>
    </row>
    <row r="151" spans="1:61" x14ac:dyDescent="0.25">
      <c r="A151" s="441"/>
      <c r="B151" s="227">
        <f>Inscription!I30</f>
        <v>0</v>
      </c>
      <c r="C151" s="227">
        <f>Inscription!J30</f>
        <v>0</v>
      </c>
      <c r="D151" s="319"/>
      <c r="E151" s="315"/>
      <c r="F151" s="315"/>
      <c r="G151" s="315"/>
      <c r="H151" s="316"/>
      <c r="I151" s="319"/>
      <c r="J151" s="316"/>
      <c r="K151" s="319"/>
      <c r="L151" s="315"/>
      <c r="M151" s="315"/>
      <c r="N151" s="315"/>
      <c r="O151" s="315"/>
      <c r="P151" s="315"/>
      <c r="Q151" s="316"/>
      <c r="R151" s="319"/>
      <c r="S151" s="316"/>
      <c r="T151" s="319"/>
      <c r="U151" s="315"/>
      <c r="V151" s="315"/>
      <c r="W151" s="315"/>
      <c r="X151" s="315"/>
      <c r="Y151" s="315"/>
      <c r="Z151" s="316"/>
      <c r="AA151" s="319"/>
      <c r="AB151" s="316"/>
      <c r="AC151" s="319"/>
      <c r="AD151" s="315"/>
      <c r="AE151" s="315"/>
      <c r="AF151" s="315"/>
      <c r="AG151" s="315"/>
      <c r="AH151" s="315"/>
      <c r="AI151" s="316"/>
      <c r="AJ151" s="319"/>
      <c r="AK151" s="316"/>
      <c r="AL151" s="374">
        <f>SUMIF('Senior F'!$B$5:$B$34,$C151,'Senior F'!$I$5:$I$34)</f>
        <v>0</v>
      </c>
      <c r="AM151" s="275">
        <f>SUMIF('Senior F'!$B$39:$B$68,$C151,'Senior F'!$I$39:$I$68)</f>
        <v>0</v>
      </c>
      <c r="AN151" s="275">
        <f>SUMIF('Senior F'!$B$73:$B$102,$C151,'Senior F'!$I$73:$I$102)</f>
        <v>0</v>
      </c>
      <c r="AO151" s="275">
        <f>SUMIF('Senior F'!$B$107:$B$136,$C151,'Senior F'!$I$107:$I$136)</f>
        <v>0</v>
      </c>
      <c r="AP151" s="371">
        <f>SUMIF('Senior F'!$B$141:$B$170,$C151,'Senior F'!$I$141:$I$170)</f>
        <v>0</v>
      </c>
      <c r="AQ151" s="275">
        <f>SUMIF('Senior F'!$B$175:$B$204,$C151,'Senior F'!$I$175:$I$204)</f>
        <v>0</v>
      </c>
      <c r="AR151" s="334">
        <f>SUMIF('Senior F'!$B$209:$B$238,$C151,'Senior F'!$I$209:$I$238)</f>
        <v>0</v>
      </c>
      <c r="AS151" s="334">
        <f>SUMIF('Senior F'!$B$244:$B$275,$C151,'Senior F'!$I$244:$I$275)</f>
        <v>0</v>
      </c>
      <c r="AT151" s="334">
        <f>SUMIF('Senior F'!$B$280:$B$311,$C151,'Senior F'!$I$280:$I$311)</f>
        <v>0</v>
      </c>
      <c r="AU151" s="331">
        <f>SUMIF('Senior F'!$B$316:$B$347,$C151,'Senior F'!$I$316:$I$347)</f>
        <v>0</v>
      </c>
      <c r="AV151" s="343">
        <f t="shared" si="8"/>
        <v>0</v>
      </c>
      <c r="AW151" s="344">
        <f t="shared" si="9"/>
        <v>20</v>
      </c>
      <c r="AX151" s="319"/>
      <c r="AY151" s="315"/>
      <c r="AZ151" s="315"/>
      <c r="BA151" s="315"/>
      <c r="BB151" s="315"/>
      <c r="BC151" s="315"/>
      <c r="BD151" s="315"/>
      <c r="BE151" s="315"/>
      <c r="BF151" s="315"/>
      <c r="BG151" s="316"/>
      <c r="BH151" s="319"/>
      <c r="BI151" s="316"/>
    </row>
    <row r="152" spans="1:61" ht="15.75" thickBot="1" x14ac:dyDescent="0.3">
      <c r="A152" s="442"/>
      <c r="B152" s="228">
        <f>Inscription!I31</f>
        <v>0</v>
      </c>
      <c r="C152" s="228">
        <f>Inscription!J31</f>
        <v>0</v>
      </c>
      <c r="D152" s="323"/>
      <c r="E152" s="317"/>
      <c r="F152" s="317"/>
      <c r="G152" s="317"/>
      <c r="H152" s="318"/>
      <c r="I152" s="323"/>
      <c r="J152" s="318"/>
      <c r="K152" s="323"/>
      <c r="L152" s="317"/>
      <c r="M152" s="317"/>
      <c r="N152" s="317"/>
      <c r="O152" s="317"/>
      <c r="P152" s="317"/>
      <c r="Q152" s="318"/>
      <c r="R152" s="323"/>
      <c r="S152" s="318"/>
      <c r="T152" s="323"/>
      <c r="U152" s="317"/>
      <c r="V152" s="317"/>
      <c r="W152" s="317"/>
      <c r="X152" s="317"/>
      <c r="Y152" s="317"/>
      <c r="Z152" s="318"/>
      <c r="AA152" s="323"/>
      <c r="AB152" s="318"/>
      <c r="AC152" s="323"/>
      <c r="AD152" s="317"/>
      <c r="AE152" s="317"/>
      <c r="AF152" s="317"/>
      <c r="AG152" s="317"/>
      <c r="AH152" s="317"/>
      <c r="AI152" s="318"/>
      <c r="AJ152" s="323"/>
      <c r="AK152" s="318"/>
      <c r="AL152" s="375">
        <f>SUMIF('Senior F'!$B$5:$B$34,$C152,'Senior F'!$I$5:$I$34)</f>
        <v>0</v>
      </c>
      <c r="AM152" s="234">
        <f>SUMIF('Senior F'!$B$39:$B$68,$C152,'Senior F'!$I$39:$I$68)</f>
        <v>0</v>
      </c>
      <c r="AN152" s="234">
        <f>SUMIF('Senior F'!$B$73:$B$102,$C152,'Senior F'!$I$73:$I$102)</f>
        <v>0</v>
      </c>
      <c r="AO152" s="234">
        <f>SUMIF('Senior F'!$B$107:$B$136,$C152,'Senior F'!$I$107:$I$136)</f>
        <v>0</v>
      </c>
      <c r="AP152" s="372">
        <f>SUMIF('Senior F'!$B$141:$B$170,$C152,'Senior F'!$I$141:$I$170)</f>
        <v>0</v>
      </c>
      <c r="AQ152" s="234">
        <f>SUMIF('Senior F'!$B$175:$B$204,$C152,'Senior F'!$I$175:$I$204)</f>
        <v>0</v>
      </c>
      <c r="AR152" s="335">
        <f>SUMIF('Senior F'!$B$209:$B$238,$C152,'Senior F'!$I$209:$I$238)</f>
        <v>0</v>
      </c>
      <c r="AS152" s="335">
        <f>SUMIF('Senior F'!$B$244:$B$275,$C152,'Senior F'!$I$244:$I$275)</f>
        <v>0</v>
      </c>
      <c r="AT152" s="335">
        <f>SUMIF('Senior F'!$B$280:$B$311,$C152,'Senior F'!$I$280:$I$311)</f>
        <v>0</v>
      </c>
      <c r="AU152" s="332">
        <f>SUMIF('Senior F'!$B$316:$B$347,$C152,'Senior F'!$I$316:$I$347)</f>
        <v>0</v>
      </c>
      <c r="AV152" s="345">
        <f t="shared" si="8"/>
        <v>0</v>
      </c>
      <c r="AW152" s="346">
        <f t="shared" si="9"/>
        <v>20</v>
      </c>
      <c r="AX152" s="323"/>
      <c r="AY152" s="317"/>
      <c r="AZ152" s="317"/>
      <c r="BA152" s="317"/>
      <c r="BB152" s="317"/>
      <c r="BC152" s="317"/>
      <c r="BD152" s="317"/>
      <c r="BE152" s="317"/>
      <c r="BF152" s="317"/>
      <c r="BG152" s="318"/>
      <c r="BH152" s="323"/>
      <c r="BI152" s="318"/>
    </row>
    <row r="153" spans="1:61" x14ac:dyDescent="0.25">
      <c r="A153" s="440" t="s">
        <v>167</v>
      </c>
      <c r="B153" s="312" t="str">
        <f>Inscription!K2</f>
        <v>Dam'eauclès</v>
      </c>
      <c r="C153" s="312" t="str">
        <f>Inscription!L2</f>
        <v>Charles GIrouard</v>
      </c>
      <c r="D153" s="322"/>
      <c r="E153" s="313"/>
      <c r="F153" s="313"/>
      <c r="G153" s="313"/>
      <c r="H153" s="314"/>
      <c r="I153" s="322"/>
      <c r="J153" s="314"/>
      <c r="K153" s="322"/>
      <c r="L153" s="313"/>
      <c r="M153" s="313"/>
      <c r="N153" s="313"/>
      <c r="O153" s="313"/>
      <c r="P153" s="313"/>
      <c r="Q153" s="314"/>
      <c r="R153" s="322"/>
      <c r="S153" s="314"/>
      <c r="T153" s="322"/>
      <c r="U153" s="313"/>
      <c r="V153" s="313"/>
      <c r="W153" s="313"/>
      <c r="X153" s="313"/>
      <c r="Y153" s="313"/>
      <c r="Z153" s="314"/>
      <c r="AA153" s="322"/>
      <c r="AB153" s="314"/>
      <c r="AC153" s="322"/>
      <c r="AD153" s="313"/>
      <c r="AE153" s="313"/>
      <c r="AF153" s="313"/>
      <c r="AG153" s="313"/>
      <c r="AH153" s="313"/>
      <c r="AI153" s="314"/>
      <c r="AJ153" s="322"/>
      <c r="AK153" s="314"/>
      <c r="AL153" s="322"/>
      <c r="AM153" s="313"/>
      <c r="AN153" s="313"/>
      <c r="AO153" s="313"/>
      <c r="AP153" s="313"/>
      <c r="AQ153" s="313"/>
      <c r="AR153" s="313"/>
      <c r="AS153" s="313"/>
      <c r="AT153" s="313"/>
      <c r="AU153" s="314"/>
      <c r="AV153" s="322"/>
      <c r="AW153" s="314"/>
      <c r="AX153" s="373">
        <f>SUMIF('Senior H'!$B$5:$B$34,$C153,'Senior H'!$I$5:$I$34)</f>
        <v>14</v>
      </c>
      <c r="AY153" s="15">
        <f>SUMIF('Senior H'!$B$39:$B$68,$C153,'Senior H'!$I$39:$I$68)</f>
        <v>8</v>
      </c>
      <c r="AZ153" s="15">
        <f>SUMIF('Senior H'!$B$73:$B$102,$C153,'Senior H'!$I$73:$I$102)</f>
        <v>12</v>
      </c>
      <c r="BA153" s="15">
        <f>SUMIF('Senior H'!$B$107:$B$136,$C153,'Senior H'!$I$107:$I$136)</f>
        <v>3</v>
      </c>
      <c r="BB153" s="370">
        <f>SUMIF('Senior H'!$B$141:$B$170,$C153,'Senior H'!$I$141:$I$170)</f>
        <v>12</v>
      </c>
      <c r="BC153" s="15">
        <f>SUMIF('Senior H'!$B$175:$B$204,$C153,'Senior H'!$I$175:$I$204)</f>
        <v>18</v>
      </c>
      <c r="BD153" s="333">
        <f>SUMIF('Senior H'!$B$209:$B$238,$C153,'Senior H'!$I$209:$I$238)</f>
        <v>0</v>
      </c>
      <c r="BE153" s="333">
        <f>SUMIF('Senior H'!$B$243:$B$274,$C153,'Senior H'!$I$243:$I$274)</f>
        <v>16</v>
      </c>
      <c r="BF153" s="333">
        <f>SUMIF('Senior H'!$B$279:$B$310,$C153,'Senior H'!$I$279:$I$310)</f>
        <v>16</v>
      </c>
      <c r="BG153" s="330">
        <f>SUMIF('Senior H'!$B$315:$B$346,$C153,'Senior H'!$I$315:$I$346)</f>
        <v>16</v>
      </c>
      <c r="BH153" s="341">
        <f>SUM(AY153+AZ153+BA153+BC153+BB153)</f>
        <v>53</v>
      </c>
      <c r="BI153" s="342">
        <f>RANK(BH153,$BH$153:$BH$182)</f>
        <v>8</v>
      </c>
    </row>
    <row r="154" spans="1:61" x14ac:dyDescent="0.25">
      <c r="A154" s="441"/>
      <c r="B154" s="227" t="str">
        <f>Inscription!K3</f>
        <v>SSSL</v>
      </c>
      <c r="C154" s="227" t="str">
        <f>Inscription!L3</f>
        <v>Félix Labelle</v>
      </c>
      <c r="D154" s="319"/>
      <c r="E154" s="315"/>
      <c r="F154" s="315"/>
      <c r="G154" s="315"/>
      <c r="H154" s="316"/>
      <c r="I154" s="319"/>
      <c r="J154" s="316"/>
      <c r="K154" s="319"/>
      <c r="L154" s="315"/>
      <c r="M154" s="315"/>
      <c r="N154" s="315"/>
      <c r="O154" s="315"/>
      <c r="P154" s="315"/>
      <c r="Q154" s="316"/>
      <c r="R154" s="319"/>
      <c r="S154" s="316"/>
      <c r="T154" s="319"/>
      <c r="U154" s="315"/>
      <c r="V154" s="315"/>
      <c r="W154" s="315"/>
      <c r="X154" s="315"/>
      <c r="Y154" s="315"/>
      <c r="Z154" s="316"/>
      <c r="AA154" s="319"/>
      <c r="AB154" s="316"/>
      <c r="AC154" s="319"/>
      <c r="AD154" s="315"/>
      <c r="AE154" s="315"/>
      <c r="AF154" s="315"/>
      <c r="AG154" s="315"/>
      <c r="AH154" s="315"/>
      <c r="AI154" s="316"/>
      <c r="AJ154" s="319"/>
      <c r="AK154" s="316"/>
      <c r="AL154" s="319"/>
      <c r="AM154" s="315"/>
      <c r="AN154" s="315"/>
      <c r="AO154" s="315"/>
      <c r="AP154" s="315"/>
      <c r="AQ154" s="315"/>
      <c r="AR154" s="315"/>
      <c r="AS154" s="315"/>
      <c r="AT154" s="315"/>
      <c r="AU154" s="316"/>
      <c r="AV154" s="319"/>
      <c r="AW154" s="316"/>
      <c r="AX154" s="374">
        <f>SUMIF('Senior H'!$B$5:$B$34,$C154,'Senior H'!$I$5:$I$34)</f>
        <v>0</v>
      </c>
      <c r="AY154" s="275">
        <f>SUMIF('Senior H'!$B$39:$B$68,$C154,'Senior H'!$I$39:$I$68)</f>
        <v>6</v>
      </c>
      <c r="AZ154" s="275">
        <f>SUMIF('Senior H'!$B$73:$B$102,$C154,'Senior H'!$I$73:$I$102)</f>
        <v>0</v>
      </c>
      <c r="BA154" s="275">
        <f>SUMIF('Senior H'!$B$107:$B$136,$C154,'Senior H'!$I$107:$I$136)</f>
        <v>4</v>
      </c>
      <c r="BB154" s="371">
        <f>SUMIF('Senior H'!$B$141:$B$170,$C154,'Senior H'!$I$141:$I$170)</f>
        <v>2</v>
      </c>
      <c r="BC154" s="275">
        <f>SUMIF('Senior H'!$B$175:$B$204,$C154,'Senior H'!$I$175:$I$204)</f>
        <v>5</v>
      </c>
      <c r="BD154" s="334">
        <f>SUMIF('Senior H'!$B$209:$B$238,$C154,'Senior H'!$I$209:$I$238)</f>
        <v>0</v>
      </c>
      <c r="BE154" s="334">
        <f>SUMIF('Senior H'!$B$243:$B$274,$C154,'Senior H'!$I$243:$I$274)</f>
        <v>0</v>
      </c>
      <c r="BF154" s="334">
        <f>SUMIF('Senior H'!$B$279:$B$310,$C154,'Senior H'!$I$279:$I$310)</f>
        <v>0</v>
      </c>
      <c r="BG154" s="331">
        <f>SUMIF('Senior H'!$B$315:$B$346,$C154,'Senior H'!$I$315:$I$346)</f>
        <v>0</v>
      </c>
      <c r="BH154" s="343">
        <f t="shared" ref="BH154:BH182" si="10">SUM(AY154+AZ154+BA154+BC154+BB154)</f>
        <v>17</v>
      </c>
      <c r="BI154" s="344">
        <f t="shared" ref="BI154:BI182" si="11">RANK(BH154,$BH$153:$BH$182)</f>
        <v>14</v>
      </c>
    </row>
    <row r="155" spans="1:61" x14ac:dyDescent="0.25">
      <c r="A155" s="441"/>
      <c r="B155" s="227" t="str">
        <f>Inscription!K4</f>
        <v>SSSL</v>
      </c>
      <c r="C155" s="227" t="str">
        <f>Inscription!L4</f>
        <v>Thomas Willame</v>
      </c>
      <c r="D155" s="319"/>
      <c r="E155" s="315"/>
      <c r="F155" s="315"/>
      <c r="G155" s="315"/>
      <c r="H155" s="316"/>
      <c r="I155" s="319"/>
      <c r="J155" s="316"/>
      <c r="K155" s="319"/>
      <c r="L155" s="315"/>
      <c r="M155" s="315"/>
      <c r="N155" s="315"/>
      <c r="O155" s="315"/>
      <c r="P155" s="315"/>
      <c r="Q155" s="316"/>
      <c r="R155" s="319"/>
      <c r="S155" s="316"/>
      <c r="T155" s="319"/>
      <c r="U155" s="315"/>
      <c r="V155" s="315"/>
      <c r="W155" s="315"/>
      <c r="X155" s="315"/>
      <c r="Y155" s="315"/>
      <c r="Z155" s="316"/>
      <c r="AA155" s="319"/>
      <c r="AB155" s="316"/>
      <c r="AC155" s="319"/>
      <c r="AD155" s="315"/>
      <c r="AE155" s="315"/>
      <c r="AF155" s="315"/>
      <c r="AG155" s="315"/>
      <c r="AH155" s="315"/>
      <c r="AI155" s="316"/>
      <c r="AJ155" s="319"/>
      <c r="AK155" s="316"/>
      <c r="AL155" s="319"/>
      <c r="AM155" s="315"/>
      <c r="AN155" s="315"/>
      <c r="AO155" s="315"/>
      <c r="AP155" s="315"/>
      <c r="AQ155" s="315"/>
      <c r="AR155" s="315"/>
      <c r="AS155" s="315"/>
      <c r="AT155" s="315"/>
      <c r="AU155" s="316"/>
      <c r="AV155" s="319"/>
      <c r="AW155" s="316"/>
      <c r="AX155" s="374">
        <f>SUMIF('Senior H'!$B$5:$B$34,$C155,'Senior H'!$I$5:$I$34)</f>
        <v>0</v>
      </c>
      <c r="AY155" s="275">
        <f>SUMIF('Senior H'!$B$39:$B$68,$C155,'Senior H'!$I$39:$I$68)</f>
        <v>13</v>
      </c>
      <c r="AZ155" s="275">
        <f>SUMIF('Senior H'!$B$73:$B$102,$C155,'Senior H'!$I$73:$I$102)</f>
        <v>13</v>
      </c>
      <c r="BA155" s="275">
        <f>SUMIF('Senior H'!$B$107:$B$136,$C155,'Senior H'!$I$107:$I$136)</f>
        <v>13</v>
      </c>
      <c r="BB155" s="371">
        <f>SUMIF('Senior H'!$B$141:$B$170,$C155,'Senior H'!$I$141:$I$170)</f>
        <v>7</v>
      </c>
      <c r="BC155" s="275">
        <f>SUMIF('Senior H'!$B$175:$B$204,$C155,'Senior H'!$I$175:$I$204)</f>
        <v>11</v>
      </c>
      <c r="BD155" s="334">
        <f>SUMIF('Senior H'!$B$209:$B$238,$C155,'Senior H'!$I$209:$I$238)</f>
        <v>0</v>
      </c>
      <c r="BE155" s="334">
        <f>SUMIF('Senior H'!$B$243:$B$274,$C155,'Senior H'!$I$243:$I$274)</f>
        <v>0</v>
      </c>
      <c r="BF155" s="334">
        <f>SUMIF('Senior H'!$B$279:$B$310,$C155,'Senior H'!$I$279:$I$310)</f>
        <v>0</v>
      </c>
      <c r="BG155" s="331">
        <f>SUMIF('Senior H'!$B$315:$B$346,$C155,'Senior H'!$I$315:$I$346)</f>
        <v>0</v>
      </c>
      <c r="BH155" s="343">
        <f t="shared" si="10"/>
        <v>57</v>
      </c>
      <c r="BI155" s="344">
        <f t="shared" si="11"/>
        <v>6</v>
      </c>
    </row>
    <row r="156" spans="1:61" x14ac:dyDescent="0.25">
      <c r="A156" s="441"/>
      <c r="B156" s="227" t="str">
        <f>Inscription!K5</f>
        <v>Rouville Surf</v>
      </c>
      <c r="C156" s="227" t="str">
        <f>Inscription!L5</f>
        <v>Miguel Jean</v>
      </c>
      <c r="D156" s="319"/>
      <c r="E156" s="315"/>
      <c r="F156" s="315"/>
      <c r="G156" s="315"/>
      <c r="H156" s="316"/>
      <c r="I156" s="319"/>
      <c r="J156" s="316"/>
      <c r="K156" s="319"/>
      <c r="L156" s="315"/>
      <c r="M156" s="315"/>
      <c r="N156" s="315"/>
      <c r="O156" s="315"/>
      <c r="P156" s="315"/>
      <c r="Q156" s="316"/>
      <c r="R156" s="319"/>
      <c r="S156" s="316"/>
      <c r="T156" s="319"/>
      <c r="U156" s="315"/>
      <c r="V156" s="315"/>
      <c r="W156" s="315"/>
      <c r="X156" s="315"/>
      <c r="Y156" s="315"/>
      <c r="Z156" s="316"/>
      <c r="AA156" s="319"/>
      <c r="AB156" s="316"/>
      <c r="AC156" s="319"/>
      <c r="AD156" s="315"/>
      <c r="AE156" s="315"/>
      <c r="AF156" s="315"/>
      <c r="AG156" s="315"/>
      <c r="AH156" s="315"/>
      <c r="AI156" s="316"/>
      <c r="AJ156" s="319"/>
      <c r="AK156" s="316"/>
      <c r="AL156" s="319"/>
      <c r="AM156" s="315"/>
      <c r="AN156" s="315"/>
      <c r="AO156" s="315"/>
      <c r="AP156" s="315"/>
      <c r="AQ156" s="315"/>
      <c r="AR156" s="315"/>
      <c r="AS156" s="315"/>
      <c r="AT156" s="315"/>
      <c r="AU156" s="316"/>
      <c r="AV156" s="319"/>
      <c r="AW156" s="316"/>
      <c r="AX156" s="374">
        <f>SUMIF('Senior H'!$B$5:$B$34,$C156,'Senior H'!$I$5:$I$34)</f>
        <v>16</v>
      </c>
      <c r="AY156" s="275">
        <f>SUMIF('Senior H'!$B$39:$B$68,$C156,'Senior H'!$I$39:$I$68)</f>
        <v>18</v>
      </c>
      <c r="AZ156" s="275">
        <f>SUMIF('Senior H'!$B$73:$B$102,$C156,'Senior H'!$I$73:$I$102)</f>
        <v>18</v>
      </c>
      <c r="BA156" s="275">
        <f>SUMIF('Senior H'!$B$107:$B$136,$C156,'Senior H'!$I$107:$I$136)</f>
        <v>7</v>
      </c>
      <c r="BB156" s="371">
        <f>SUMIF('Senior H'!$B$141:$B$170,$C156,'Senior H'!$I$141:$I$170)</f>
        <v>13</v>
      </c>
      <c r="BC156" s="275">
        <f>SUMIF('Senior H'!$B$175:$B$204,$C156,'Senior H'!$I$175:$I$204)</f>
        <v>8</v>
      </c>
      <c r="BD156" s="334">
        <f>SUMIF('Senior H'!$B$209:$B$238,$C156,'Senior H'!$I$209:$I$238)</f>
        <v>0</v>
      </c>
      <c r="BE156" s="334">
        <f>SUMIF('Senior H'!$B$243:$B$274,$C156,'Senior H'!$I$243:$I$274)</f>
        <v>0</v>
      </c>
      <c r="BF156" s="334">
        <f>SUMIF('Senior H'!$B$279:$B$310,$C156,'Senior H'!$I$279:$I$310)</f>
        <v>0</v>
      </c>
      <c r="BG156" s="331">
        <f>SUMIF('Senior H'!$B$315:$B$346,$C156,'Senior H'!$I$315:$I$346)</f>
        <v>0</v>
      </c>
      <c r="BH156" s="343">
        <f t="shared" si="10"/>
        <v>64</v>
      </c>
      <c r="BI156" s="344">
        <f t="shared" si="11"/>
        <v>3</v>
      </c>
    </row>
    <row r="157" spans="1:61" x14ac:dyDescent="0.25">
      <c r="A157" s="441"/>
      <c r="B157" s="227" t="str">
        <f>Inscription!K6</f>
        <v>Rouville Surf</v>
      </c>
      <c r="C157" s="227" t="str">
        <f>Inscription!L6</f>
        <v>Dimitri Jean</v>
      </c>
      <c r="D157" s="319"/>
      <c r="E157" s="315"/>
      <c r="F157" s="315"/>
      <c r="G157" s="315"/>
      <c r="H157" s="316"/>
      <c r="I157" s="319"/>
      <c r="J157" s="316"/>
      <c r="K157" s="319"/>
      <c r="L157" s="315"/>
      <c r="M157" s="315"/>
      <c r="N157" s="315"/>
      <c r="O157" s="315"/>
      <c r="P157" s="315"/>
      <c r="Q157" s="316"/>
      <c r="R157" s="319"/>
      <c r="S157" s="316"/>
      <c r="T157" s="319"/>
      <c r="U157" s="315"/>
      <c r="V157" s="315"/>
      <c r="W157" s="315"/>
      <c r="X157" s="315"/>
      <c r="Y157" s="315"/>
      <c r="Z157" s="316"/>
      <c r="AA157" s="319"/>
      <c r="AB157" s="316"/>
      <c r="AC157" s="319"/>
      <c r="AD157" s="315"/>
      <c r="AE157" s="315"/>
      <c r="AF157" s="315"/>
      <c r="AG157" s="315"/>
      <c r="AH157" s="315"/>
      <c r="AI157" s="316"/>
      <c r="AJ157" s="319"/>
      <c r="AK157" s="316"/>
      <c r="AL157" s="319"/>
      <c r="AM157" s="315"/>
      <c r="AN157" s="315"/>
      <c r="AO157" s="315"/>
      <c r="AP157" s="315"/>
      <c r="AQ157" s="315"/>
      <c r="AR157" s="315"/>
      <c r="AS157" s="315"/>
      <c r="AT157" s="315"/>
      <c r="AU157" s="316"/>
      <c r="AV157" s="319"/>
      <c r="AW157" s="316"/>
      <c r="AX157" s="374">
        <f>SUMIF('Senior H'!$B$5:$B$34,$C157,'Senior H'!$I$5:$I$34)</f>
        <v>16</v>
      </c>
      <c r="AY157" s="275">
        <f>SUMIF('Senior H'!$B$39:$B$68,$C157,'Senior H'!$I$39:$I$68)</f>
        <v>12</v>
      </c>
      <c r="AZ157" s="275">
        <f>SUMIF('Senior H'!$B$73:$B$102,$C157,'Senior H'!$I$73:$I$102)</f>
        <v>0</v>
      </c>
      <c r="BA157" s="275">
        <f>SUMIF('Senior H'!$B$107:$B$136,$C157,'Senior H'!$I$107:$I$136)</f>
        <v>6</v>
      </c>
      <c r="BB157" s="371">
        <f>SUMIF('Senior H'!$B$141:$B$170,$C157,'Senior H'!$I$141:$I$170)</f>
        <v>11</v>
      </c>
      <c r="BC157" s="275">
        <f>SUMIF('Senior H'!$B$175:$B$204,$C157,'Senior H'!$I$175:$I$204)</f>
        <v>6</v>
      </c>
      <c r="BD157" s="334">
        <f>SUMIF('Senior H'!$B$209:$B$238,$C157,'Senior H'!$I$209:$I$238)</f>
        <v>0</v>
      </c>
      <c r="BE157" s="334">
        <f>SUMIF('Senior H'!$B$243:$B$274,$C157,'Senior H'!$I$243:$I$274)</f>
        <v>0</v>
      </c>
      <c r="BF157" s="334">
        <f>SUMIF('Senior H'!$B$279:$B$310,$C157,'Senior H'!$I$279:$I$310)</f>
        <v>0</v>
      </c>
      <c r="BG157" s="331">
        <f>SUMIF('Senior H'!$B$315:$B$346,$C157,'Senior H'!$I$315:$I$346)</f>
        <v>0</v>
      </c>
      <c r="BH157" s="343">
        <f t="shared" si="10"/>
        <v>35</v>
      </c>
      <c r="BI157" s="344">
        <f t="shared" si="11"/>
        <v>11</v>
      </c>
    </row>
    <row r="158" spans="1:61" x14ac:dyDescent="0.25">
      <c r="A158" s="441"/>
      <c r="B158" s="227" t="str">
        <f>Inscription!K7</f>
        <v>Rouville Surf</v>
      </c>
      <c r="C158" s="227" t="str">
        <f>Inscription!L7</f>
        <v>Kevin Bustamante-Cortés</v>
      </c>
      <c r="D158" s="319"/>
      <c r="E158" s="315"/>
      <c r="F158" s="315"/>
      <c r="G158" s="315"/>
      <c r="H158" s="316"/>
      <c r="I158" s="319"/>
      <c r="J158" s="316"/>
      <c r="K158" s="319"/>
      <c r="L158" s="315"/>
      <c r="M158" s="315"/>
      <c r="N158" s="315"/>
      <c r="O158" s="315"/>
      <c r="P158" s="315"/>
      <c r="Q158" s="316"/>
      <c r="R158" s="319"/>
      <c r="S158" s="316"/>
      <c r="T158" s="319"/>
      <c r="U158" s="315"/>
      <c r="V158" s="315"/>
      <c r="W158" s="315"/>
      <c r="X158" s="315"/>
      <c r="Y158" s="315"/>
      <c r="Z158" s="316"/>
      <c r="AA158" s="319"/>
      <c r="AB158" s="316"/>
      <c r="AC158" s="319"/>
      <c r="AD158" s="315"/>
      <c r="AE158" s="315"/>
      <c r="AF158" s="315"/>
      <c r="AG158" s="315"/>
      <c r="AH158" s="315"/>
      <c r="AI158" s="316"/>
      <c r="AJ158" s="319"/>
      <c r="AK158" s="316"/>
      <c r="AL158" s="319"/>
      <c r="AM158" s="315"/>
      <c r="AN158" s="315"/>
      <c r="AO158" s="315"/>
      <c r="AP158" s="315"/>
      <c r="AQ158" s="315"/>
      <c r="AR158" s="315"/>
      <c r="AS158" s="315"/>
      <c r="AT158" s="315"/>
      <c r="AU158" s="316"/>
      <c r="AV158" s="319"/>
      <c r="AW158" s="316"/>
      <c r="AX158" s="374">
        <f>SUMIF('Senior H'!$B$5:$B$34,$C158,'Senior H'!$I$5:$I$34)</f>
        <v>0</v>
      </c>
      <c r="AY158" s="275">
        <f>SUMIF('Senior H'!$B$39:$B$68,$C158,'Senior H'!$I$39:$I$68)</f>
        <v>0</v>
      </c>
      <c r="AZ158" s="275">
        <f>SUMIF('Senior H'!$B$73:$B$102,$C158,'Senior H'!$I$73:$I$102)</f>
        <v>20</v>
      </c>
      <c r="BA158" s="275">
        <f>SUMIF('Senior H'!$B$107:$B$136,$C158,'Senior H'!$I$107:$I$136)</f>
        <v>20</v>
      </c>
      <c r="BB158" s="371">
        <f>SUMIF('Senior H'!$B$141:$B$170,$C158,'Senior H'!$I$141:$I$170)</f>
        <v>20</v>
      </c>
      <c r="BC158" s="275">
        <f>SUMIF('Senior H'!$B$175:$B$204,$C158,'Senior H'!$I$175:$I$204)</f>
        <v>0</v>
      </c>
      <c r="BD158" s="334">
        <f>SUMIF('Senior H'!$B$209:$B$238,$C158,'Senior H'!$I$209:$I$238)</f>
        <v>0</v>
      </c>
      <c r="BE158" s="334">
        <f>SUMIF('Senior H'!$B$243:$B$274,$C158,'Senior H'!$I$243:$I$274)</f>
        <v>0</v>
      </c>
      <c r="BF158" s="334">
        <f>SUMIF('Senior H'!$B$279:$B$310,$C158,'Senior H'!$I$279:$I$310)</f>
        <v>0</v>
      </c>
      <c r="BG158" s="331">
        <f>SUMIF('Senior H'!$B$315:$B$346,$C158,'Senior H'!$I$315:$I$346)</f>
        <v>0</v>
      </c>
      <c r="BH158" s="343">
        <f t="shared" si="10"/>
        <v>60</v>
      </c>
      <c r="BI158" s="344">
        <f t="shared" si="11"/>
        <v>4</v>
      </c>
    </row>
    <row r="159" spans="1:61" x14ac:dyDescent="0.25">
      <c r="A159" s="441"/>
      <c r="B159" s="227" t="str">
        <f>Inscription!K8</f>
        <v>30deux</v>
      </c>
      <c r="C159" s="227" t="str">
        <f>Inscription!L8</f>
        <v>Thomas Lavoie</v>
      </c>
      <c r="D159" s="319"/>
      <c r="E159" s="315"/>
      <c r="F159" s="315"/>
      <c r="G159" s="315"/>
      <c r="H159" s="316"/>
      <c r="I159" s="319"/>
      <c r="J159" s="316"/>
      <c r="K159" s="319"/>
      <c r="L159" s="315"/>
      <c r="M159" s="315"/>
      <c r="N159" s="315"/>
      <c r="O159" s="315"/>
      <c r="P159" s="315"/>
      <c r="Q159" s="316"/>
      <c r="R159" s="319"/>
      <c r="S159" s="316"/>
      <c r="T159" s="319"/>
      <c r="U159" s="315"/>
      <c r="V159" s="315"/>
      <c r="W159" s="315"/>
      <c r="X159" s="315"/>
      <c r="Y159" s="315"/>
      <c r="Z159" s="316"/>
      <c r="AA159" s="319"/>
      <c r="AB159" s="316"/>
      <c r="AC159" s="319"/>
      <c r="AD159" s="315"/>
      <c r="AE159" s="315"/>
      <c r="AF159" s="315"/>
      <c r="AG159" s="315"/>
      <c r="AH159" s="315"/>
      <c r="AI159" s="316"/>
      <c r="AJ159" s="319"/>
      <c r="AK159" s="316"/>
      <c r="AL159" s="319"/>
      <c r="AM159" s="315"/>
      <c r="AN159" s="315"/>
      <c r="AO159" s="315"/>
      <c r="AP159" s="315"/>
      <c r="AQ159" s="315"/>
      <c r="AR159" s="315"/>
      <c r="AS159" s="315"/>
      <c r="AT159" s="315"/>
      <c r="AU159" s="316"/>
      <c r="AV159" s="319"/>
      <c r="AW159" s="316"/>
      <c r="AX159" s="374">
        <f>SUMIF('Senior H'!$B$5:$B$34,$C159,'Senior H'!$I$5:$I$34)</f>
        <v>12</v>
      </c>
      <c r="AY159" s="275">
        <f>SUMIF('Senior H'!$B$39:$B$68,$C159,'Senior H'!$I$39:$I$68)</f>
        <v>16</v>
      </c>
      <c r="AZ159" s="275">
        <f>SUMIF('Senior H'!$B$73:$B$102,$C159,'Senior H'!$I$73:$I$102)</f>
        <v>14</v>
      </c>
      <c r="BA159" s="275">
        <f>SUMIF('Senior H'!$B$107:$B$136,$C159,'Senior H'!$I$107:$I$136)</f>
        <v>16</v>
      </c>
      <c r="BB159" s="371">
        <f>SUMIF('Senior H'!$B$141:$B$170,$C159,'Senior H'!$I$141:$I$170)</f>
        <v>16</v>
      </c>
      <c r="BC159" s="275">
        <f>SUMIF('Senior H'!$B$175:$B$204,$C159,'Senior H'!$I$175:$I$204)</f>
        <v>20</v>
      </c>
      <c r="BD159" s="334">
        <f>SUMIF('Senior H'!$B$209:$B$238,$C159,'Senior H'!$I$209:$I$238)</f>
        <v>0</v>
      </c>
      <c r="BE159" s="334">
        <f>SUMIF('Senior H'!$B$243:$B$274,$C159,'Senior H'!$I$243:$I$274)</f>
        <v>20</v>
      </c>
      <c r="BF159" s="334">
        <f>SUMIF('Senior H'!$B$279:$B$310,$C159,'Senior H'!$I$279:$I$310)</f>
        <v>20</v>
      </c>
      <c r="BG159" s="331">
        <f>SUMIF('Senior H'!$B$315:$B$346,$C159,'Senior H'!$I$315:$I$346)</f>
        <v>20</v>
      </c>
      <c r="BH159" s="343">
        <f t="shared" si="10"/>
        <v>82</v>
      </c>
      <c r="BI159" s="344">
        <f t="shared" si="11"/>
        <v>1</v>
      </c>
    </row>
    <row r="160" spans="1:61" x14ac:dyDescent="0.25">
      <c r="A160" s="441"/>
      <c r="B160" s="227" t="str">
        <f>Inscription!K9</f>
        <v>30deux</v>
      </c>
      <c r="C160" s="227" t="str">
        <f>Inscription!L9</f>
        <v>Samuel Lévesque</v>
      </c>
      <c r="D160" s="319"/>
      <c r="E160" s="315"/>
      <c r="F160" s="315"/>
      <c r="G160" s="315"/>
      <c r="H160" s="316"/>
      <c r="I160" s="319"/>
      <c r="J160" s="316"/>
      <c r="K160" s="319"/>
      <c r="L160" s="315"/>
      <c r="M160" s="315"/>
      <c r="N160" s="315"/>
      <c r="O160" s="315"/>
      <c r="P160" s="315"/>
      <c r="Q160" s="316"/>
      <c r="R160" s="319"/>
      <c r="S160" s="316"/>
      <c r="T160" s="319"/>
      <c r="U160" s="315"/>
      <c r="V160" s="315"/>
      <c r="W160" s="315"/>
      <c r="X160" s="315"/>
      <c r="Y160" s="315"/>
      <c r="Z160" s="316"/>
      <c r="AA160" s="319"/>
      <c r="AB160" s="316"/>
      <c r="AC160" s="319"/>
      <c r="AD160" s="315"/>
      <c r="AE160" s="315"/>
      <c r="AF160" s="315"/>
      <c r="AG160" s="315"/>
      <c r="AH160" s="315"/>
      <c r="AI160" s="316"/>
      <c r="AJ160" s="319"/>
      <c r="AK160" s="316"/>
      <c r="AL160" s="319"/>
      <c r="AM160" s="315"/>
      <c r="AN160" s="315"/>
      <c r="AO160" s="315"/>
      <c r="AP160" s="315"/>
      <c r="AQ160" s="315"/>
      <c r="AR160" s="315"/>
      <c r="AS160" s="315"/>
      <c r="AT160" s="315"/>
      <c r="AU160" s="316"/>
      <c r="AV160" s="319"/>
      <c r="AW160" s="316"/>
      <c r="AX160" s="374">
        <f>SUMIF('Senior H'!$B$5:$B$34,$C160,'Senior H'!$I$5:$I$34)</f>
        <v>12</v>
      </c>
      <c r="AY160" s="275">
        <f>SUMIF('Senior H'!$B$39:$B$68,$C160,'Senior H'!$I$39:$I$68)</f>
        <v>5</v>
      </c>
      <c r="AZ160" s="275">
        <f>SUMIF('Senior H'!$B$73:$B$102,$C160,'Senior H'!$I$73:$I$102)</f>
        <v>5</v>
      </c>
      <c r="BA160" s="275">
        <f>SUMIF('Senior H'!$B$107:$B$136,$C160,'Senior H'!$I$107:$I$136)</f>
        <v>1</v>
      </c>
      <c r="BB160" s="371">
        <f>SUMIF('Senior H'!$B$141:$B$170,$C160,'Senior H'!$I$141:$I$170)</f>
        <v>1</v>
      </c>
      <c r="BC160" s="275">
        <f>SUMIF('Senior H'!$B$175:$B$204,$C160,'Senior H'!$I$175:$I$204)</f>
        <v>4</v>
      </c>
      <c r="BD160" s="334">
        <f>SUMIF('Senior H'!$B$209:$B$238,$C160,'Senior H'!$I$209:$I$238)</f>
        <v>0</v>
      </c>
      <c r="BE160" s="334">
        <f>SUMIF('Senior H'!$B$243:$B$274,$C160,'Senior H'!$I$243:$I$274)</f>
        <v>0</v>
      </c>
      <c r="BF160" s="334">
        <f>SUMIF('Senior H'!$B$279:$B$310,$C160,'Senior H'!$I$279:$I$310)</f>
        <v>0</v>
      </c>
      <c r="BG160" s="331">
        <f>SUMIF('Senior H'!$B$315:$B$346,$C160,'Senior H'!$I$315:$I$346)</f>
        <v>0</v>
      </c>
      <c r="BH160" s="343">
        <f t="shared" si="10"/>
        <v>16</v>
      </c>
      <c r="BI160" s="344">
        <f t="shared" si="11"/>
        <v>15</v>
      </c>
    </row>
    <row r="161" spans="1:61" x14ac:dyDescent="0.25">
      <c r="A161" s="441"/>
      <c r="B161" s="227" t="str">
        <f>Inscription!K10</f>
        <v>30deux</v>
      </c>
      <c r="C161" s="227" t="str">
        <f>Inscription!L10</f>
        <v>François Houle</v>
      </c>
      <c r="D161" s="319"/>
      <c r="E161" s="315"/>
      <c r="F161" s="315"/>
      <c r="G161" s="315"/>
      <c r="H161" s="316"/>
      <c r="I161" s="319"/>
      <c r="J161" s="316"/>
      <c r="K161" s="319"/>
      <c r="L161" s="315"/>
      <c r="M161" s="315"/>
      <c r="N161" s="315"/>
      <c r="O161" s="315"/>
      <c r="P161" s="315"/>
      <c r="Q161" s="316"/>
      <c r="R161" s="319"/>
      <c r="S161" s="316"/>
      <c r="T161" s="319"/>
      <c r="U161" s="315"/>
      <c r="V161" s="315"/>
      <c r="W161" s="315"/>
      <c r="X161" s="315"/>
      <c r="Y161" s="315"/>
      <c r="Z161" s="316"/>
      <c r="AA161" s="319"/>
      <c r="AB161" s="316"/>
      <c r="AC161" s="319"/>
      <c r="AD161" s="315"/>
      <c r="AE161" s="315"/>
      <c r="AF161" s="315"/>
      <c r="AG161" s="315"/>
      <c r="AH161" s="315"/>
      <c r="AI161" s="316"/>
      <c r="AJ161" s="319"/>
      <c r="AK161" s="316"/>
      <c r="AL161" s="319"/>
      <c r="AM161" s="315"/>
      <c r="AN161" s="315"/>
      <c r="AO161" s="315"/>
      <c r="AP161" s="315"/>
      <c r="AQ161" s="315"/>
      <c r="AR161" s="315"/>
      <c r="AS161" s="315"/>
      <c r="AT161" s="315"/>
      <c r="AU161" s="316"/>
      <c r="AV161" s="319"/>
      <c r="AW161" s="316"/>
      <c r="AX161" s="374">
        <f>SUMIF('Senior H'!$B$5:$B$34,$C161,'Senior H'!$I$5:$I$34)</f>
        <v>20</v>
      </c>
      <c r="AY161" s="275">
        <f>SUMIF('Senior H'!$B$39:$B$68,$C161,'Senior H'!$I$39:$I$68)</f>
        <v>14</v>
      </c>
      <c r="AZ161" s="275">
        <f>SUMIF('Senior H'!$B$73:$B$102,$C161,'Senior H'!$I$73:$I$102)</f>
        <v>10</v>
      </c>
      <c r="BA161" s="275">
        <f>SUMIF('Senior H'!$B$107:$B$136,$C161,'Senior H'!$I$107:$I$136)</f>
        <v>10</v>
      </c>
      <c r="BB161" s="371">
        <f>SUMIF('Senior H'!$B$141:$B$170,$C161,'Senior H'!$I$141:$I$170)</f>
        <v>8</v>
      </c>
      <c r="BC161" s="275">
        <f>SUMIF('Senior H'!$B$175:$B$204,$C161,'Senior H'!$I$175:$I$204)</f>
        <v>12</v>
      </c>
      <c r="BD161" s="334">
        <f>SUMIF('Senior H'!$B$209:$B$238,$C161,'Senior H'!$I$209:$I$238)</f>
        <v>0</v>
      </c>
      <c r="BE161" s="334">
        <f>SUMIF('Senior H'!$B$243:$B$274,$C161,'Senior H'!$I$243:$I$274)</f>
        <v>20</v>
      </c>
      <c r="BF161" s="334">
        <f>SUMIF('Senior H'!$B$279:$B$310,$C161,'Senior H'!$I$279:$I$310)</f>
        <v>20</v>
      </c>
      <c r="BG161" s="331">
        <f>SUMIF('Senior H'!$B$315:$B$346,$C161,'Senior H'!$I$315:$I$346)</f>
        <v>20</v>
      </c>
      <c r="BH161" s="343">
        <f t="shared" si="10"/>
        <v>54</v>
      </c>
      <c r="BI161" s="344">
        <f t="shared" si="11"/>
        <v>7</v>
      </c>
    </row>
    <row r="162" spans="1:61" x14ac:dyDescent="0.25">
      <c r="A162" s="441"/>
      <c r="B162" s="227" t="str">
        <f>Inscription!K11</f>
        <v>30deux</v>
      </c>
      <c r="C162" s="227" t="str">
        <f>Inscription!L11</f>
        <v>Maxime Chamberland</v>
      </c>
      <c r="D162" s="319"/>
      <c r="E162" s="315"/>
      <c r="F162" s="315"/>
      <c r="G162" s="315"/>
      <c r="H162" s="316"/>
      <c r="I162" s="319"/>
      <c r="J162" s="316"/>
      <c r="K162" s="319"/>
      <c r="L162" s="315"/>
      <c r="M162" s="315"/>
      <c r="N162" s="315"/>
      <c r="O162" s="315"/>
      <c r="P162" s="315"/>
      <c r="Q162" s="316"/>
      <c r="R162" s="319"/>
      <c r="S162" s="316"/>
      <c r="T162" s="319"/>
      <c r="U162" s="315"/>
      <c r="V162" s="315"/>
      <c r="W162" s="315"/>
      <c r="X162" s="315"/>
      <c r="Y162" s="315"/>
      <c r="Z162" s="316"/>
      <c r="AA162" s="319"/>
      <c r="AB162" s="316"/>
      <c r="AC162" s="319"/>
      <c r="AD162" s="315"/>
      <c r="AE162" s="315"/>
      <c r="AF162" s="315"/>
      <c r="AG162" s="315"/>
      <c r="AH162" s="315"/>
      <c r="AI162" s="316"/>
      <c r="AJ162" s="319"/>
      <c r="AK162" s="316"/>
      <c r="AL162" s="319"/>
      <c r="AM162" s="315"/>
      <c r="AN162" s="315"/>
      <c r="AO162" s="315"/>
      <c r="AP162" s="315"/>
      <c r="AQ162" s="315"/>
      <c r="AR162" s="315"/>
      <c r="AS162" s="315"/>
      <c r="AT162" s="315"/>
      <c r="AU162" s="316"/>
      <c r="AV162" s="319"/>
      <c r="AW162" s="316"/>
      <c r="AX162" s="374">
        <f>SUMIF('Senior H'!$B$5:$B$34,$C162,'Senior H'!$I$5:$I$34)</f>
        <v>20</v>
      </c>
      <c r="AY162" s="275">
        <f>SUMIF('Senior H'!$B$39:$B$68,$C162,'Senior H'!$I$39:$I$68)</f>
        <v>20</v>
      </c>
      <c r="AZ162" s="275">
        <f>SUMIF('Senior H'!$B$73:$B$102,$C162,'Senior H'!$I$73:$I$102)</f>
        <v>8</v>
      </c>
      <c r="BA162" s="275">
        <f>SUMIF('Senior H'!$B$107:$B$136,$C162,'Senior H'!$I$107:$I$136)</f>
        <v>11</v>
      </c>
      <c r="BB162" s="371">
        <f>SUMIF('Senior H'!$B$141:$B$170,$C162,'Senior H'!$I$141:$I$170)</f>
        <v>18</v>
      </c>
      <c r="BC162" s="275">
        <f>SUMIF('Senior H'!$B$175:$B$204,$C162,'Senior H'!$I$175:$I$204)</f>
        <v>16</v>
      </c>
      <c r="BD162" s="334">
        <f>SUMIF('Senior H'!$B$209:$B$238,$C162,'Senior H'!$I$209:$I$238)</f>
        <v>0</v>
      </c>
      <c r="BE162" s="334">
        <f>SUMIF('Senior H'!$B$243:$B$274,$C162,'Senior H'!$I$243:$I$274)</f>
        <v>0</v>
      </c>
      <c r="BF162" s="334">
        <f>SUMIF('Senior H'!$B$279:$B$310,$C162,'Senior H'!$I$279:$I$310)</f>
        <v>0</v>
      </c>
      <c r="BG162" s="331">
        <f>SUMIF('Senior H'!$B$315:$B$346,$C162,'Senior H'!$I$315:$I$346)</f>
        <v>0</v>
      </c>
      <c r="BH162" s="343">
        <f t="shared" si="10"/>
        <v>73</v>
      </c>
      <c r="BI162" s="344">
        <f t="shared" si="11"/>
        <v>2</v>
      </c>
    </row>
    <row r="163" spans="1:61" x14ac:dyDescent="0.25">
      <c r="A163" s="441"/>
      <c r="B163" s="227" t="str">
        <f>Inscription!K12</f>
        <v>30deux</v>
      </c>
      <c r="C163" s="227" t="str">
        <f>Inscription!L12</f>
        <v>Marco Patriarco</v>
      </c>
      <c r="D163" s="319"/>
      <c r="E163" s="315"/>
      <c r="F163" s="315"/>
      <c r="G163" s="315"/>
      <c r="H163" s="316"/>
      <c r="I163" s="319"/>
      <c r="J163" s="316"/>
      <c r="K163" s="319"/>
      <c r="L163" s="315"/>
      <c r="M163" s="315"/>
      <c r="N163" s="315"/>
      <c r="O163" s="315"/>
      <c r="P163" s="315"/>
      <c r="Q163" s="316"/>
      <c r="R163" s="319"/>
      <c r="S163" s="316"/>
      <c r="T163" s="319"/>
      <c r="U163" s="315"/>
      <c r="V163" s="315"/>
      <c r="W163" s="315"/>
      <c r="X163" s="315"/>
      <c r="Y163" s="315"/>
      <c r="Z163" s="316"/>
      <c r="AA163" s="319"/>
      <c r="AB163" s="316"/>
      <c r="AC163" s="319"/>
      <c r="AD163" s="315"/>
      <c r="AE163" s="315"/>
      <c r="AF163" s="315"/>
      <c r="AG163" s="315"/>
      <c r="AH163" s="315"/>
      <c r="AI163" s="316"/>
      <c r="AJ163" s="319"/>
      <c r="AK163" s="316"/>
      <c r="AL163" s="319"/>
      <c r="AM163" s="315"/>
      <c r="AN163" s="315"/>
      <c r="AO163" s="315"/>
      <c r="AP163" s="315"/>
      <c r="AQ163" s="315"/>
      <c r="AR163" s="315"/>
      <c r="AS163" s="315"/>
      <c r="AT163" s="315"/>
      <c r="AU163" s="316"/>
      <c r="AV163" s="319"/>
      <c r="AW163" s="316"/>
      <c r="AX163" s="374">
        <f>SUMIF('Senior H'!$B$5:$B$34,$C163,'Senior H'!$I$5:$I$34)</f>
        <v>0</v>
      </c>
      <c r="AY163" s="275">
        <f>SUMIF('Senior H'!$B$39:$B$68,$C163,'Senior H'!$I$39:$I$68)</f>
        <v>0</v>
      </c>
      <c r="AZ163" s="275">
        <f>SUMIF('Senior H'!$B$73:$B$102,$C163,'Senior H'!$I$73:$I$102)</f>
        <v>0</v>
      </c>
      <c r="BA163" s="275">
        <f>SUMIF('Senior H'!$B$107:$B$136,$C163,'Senior H'!$I$107:$I$136)</f>
        <v>18</v>
      </c>
      <c r="BB163" s="371">
        <f>SUMIF('Senior H'!$B$141:$B$170,$C163,'Senior H'!$I$141:$I$170)</f>
        <v>10</v>
      </c>
      <c r="BC163" s="275">
        <f>SUMIF('Senior H'!$B$175:$B$204,$C163,'Senior H'!$I$175:$I$204)</f>
        <v>0</v>
      </c>
      <c r="BD163" s="334">
        <f>SUMIF('Senior H'!$B$209:$B$238,$C163,'Senior H'!$I$209:$I$238)</f>
        <v>0</v>
      </c>
      <c r="BE163" s="334">
        <f>SUMIF('Senior H'!$B$243:$B$274,$C163,'Senior H'!$I$243:$I$274)</f>
        <v>20</v>
      </c>
      <c r="BF163" s="334">
        <f>SUMIF('Senior H'!$B$279:$B$310,$C163,'Senior H'!$I$279:$I$310)</f>
        <v>0</v>
      </c>
      <c r="BG163" s="331">
        <f>SUMIF('Senior H'!$B$315:$B$346,$C163,'Senior H'!$I$315:$I$346)</f>
        <v>20</v>
      </c>
      <c r="BH163" s="343">
        <f t="shared" si="10"/>
        <v>28</v>
      </c>
      <c r="BI163" s="344">
        <f t="shared" si="11"/>
        <v>13</v>
      </c>
    </row>
    <row r="164" spans="1:61" x14ac:dyDescent="0.25">
      <c r="A164" s="441"/>
      <c r="B164" s="227" t="str">
        <f>Inscription!K13</f>
        <v>CSRN</v>
      </c>
      <c r="C164" s="227" t="str">
        <f>Inscription!L13</f>
        <v>Ismaël Chakir</v>
      </c>
      <c r="D164" s="319"/>
      <c r="E164" s="315"/>
      <c r="F164" s="315"/>
      <c r="G164" s="315"/>
      <c r="H164" s="316"/>
      <c r="I164" s="319"/>
      <c r="J164" s="316"/>
      <c r="K164" s="319"/>
      <c r="L164" s="315"/>
      <c r="M164" s="315"/>
      <c r="N164" s="315"/>
      <c r="O164" s="315"/>
      <c r="P164" s="315"/>
      <c r="Q164" s="316"/>
      <c r="R164" s="319"/>
      <c r="S164" s="316"/>
      <c r="T164" s="319"/>
      <c r="U164" s="315"/>
      <c r="V164" s="315"/>
      <c r="W164" s="315"/>
      <c r="X164" s="315"/>
      <c r="Y164" s="315"/>
      <c r="Z164" s="316"/>
      <c r="AA164" s="319"/>
      <c r="AB164" s="316"/>
      <c r="AC164" s="319"/>
      <c r="AD164" s="315"/>
      <c r="AE164" s="315"/>
      <c r="AF164" s="315"/>
      <c r="AG164" s="315"/>
      <c r="AH164" s="315"/>
      <c r="AI164" s="316"/>
      <c r="AJ164" s="319"/>
      <c r="AK164" s="316"/>
      <c r="AL164" s="319"/>
      <c r="AM164" s="315"/>
      <c r="AN164" s="315"/>
      <c r="AO164" s="315"/>
      <c r="AP164" s="315"/>
      <c r="AQ164" s="315"/>
      <c r="AR164" s="315"/>
      <c r="AS164" s="315"/>
      <c r="AT164" s="315"/>
      <c r="AU164" s="316"/>
      <c r="AV164" s="319"/>
      <c r="AW164" s="316"/>
      <c r="AX164" s="374">
        <f>SUMIF('Senior H'!$B$5:$B$34,$C164,'Senior H'!$I$5:$I$34)</f>
        <v>0</v>
      </c>
      <c r="AY164" s="275">
        <f>SUMIF('Senior H'!$B$39:$B$68,$C164,'Senior H'!$I$39:$I$68)</f>
        <v>4</v>
      </c>
      <c r="AZ164" s="275">
        <f>SUMIF('Senior H'!$B$73:$B$102,$C164,'Senior H'!$I$73:$I$102)</f>
        <v>4</v>
      </c>
      <c r="BA164" s="275">
        <f>SUMIF('Senior H'!$B$107:$B$136,$C164,'Senior H'!$I$107:$I$136)</f>
        <v>8</v>
      </c>
      <c r="BB164" s="371">
        <f>SUMIF('Senior H'!$B$141:$B$170,$C164,'Senior H'!$I$141:$I$170)</f>
        <v>6</v>
      </c>
      <c r="BC164" s="275">
        <f>SUMIF('Senior H'!$B$175:$B$204,$C164,'Senior H'!$I$175:$I$204)</f>
        <v>10</v>
      </c>
      <c r="BD164" s="334">
        <f>SUMIF('Senior H'!$B$209:$B$238,$C164,'Senior H'!$I$209:$I$238)</f>
        <v>0</v>
      </c>
      <c r="BE164" s="334">
        <f>SUMIF('Senior H'!$B$243:$B$274,$C164,'Senior H'!$I$243:$I$274)</f>
        <v>0</v>
      </c>
      <c r="BF164" s="334">
        <f>SUMIF('Senior H'!$B$279:$B$310,$C164,'Senior H'!$I$279:$I$310)</f>
        <v>0</v>
      </c>
      <c r="BG164" s="331">
        <f>SUMIF('Senior H'!$B$315:$B$346,$C164,'Senior H'!$I$315:$I$346)</f>
        <v>0</v>
      </c>
      <c r="BH164" s="343">
        <f t="shared" si="10"/>
        <v>32</v>
      </c>
      <c r="BI164" s="344">
        <f t="shared" si="11"/>
        <v>12</v>
      </c>
    </row>
    <row r="165" spans="1:61" x14ac:dyDescent="0.25">
      <c r="A165" s="441"/>
      <c r="B165" s="227" t="str">
        <f>Inscription!K14</f>
        <v>CSRN</v>
      </c>
      <c r="C165" s="227" t="str">
        <f>Inscription!L14</f>
        <v>Kamil Romdhani</v>
      </c>
      <c r="D165" s="319"/>
      <c r="E165" s="315"/>
      <c r="F165" s="315"/>
      <c r="G165" s="315"/>
      <c r="H165" s="316"/>
      <c r="I165" s="319"/>
      <c r="J165" s="316"/>
      <c r="K165" s="319"/>
      <c r="L165" s="315"/>
      <c r="M165" s="315"/>
      <c r="N165" s="315"/>
      <c r="O165" s="315"/>
      <c r="P165" s="315"/>
      <c r="Q165" s="316"/>
      <c r="R165" s="319"/>
      <c r="S165" s="316"/>
      <c r="T165" s="319"/>
      <c r="U165" s="315"/>
      <c r="V165" s="315"/>
      <c r="W165" s="315"/>
      <c r="X165" s="315"/>
      <c r="Y165" s="315"/>
      <c r="Z165" s="316"/>
      <c r="AA165" s="319"/>
      <c r="AB165" s="316"/>
      <c r="AC165" s="319"/>
      <c r="AD165" s="315"/>
      <c r="AE165" s="315"/>
      <c r="AF165" s="315"/>
      <c r="AG165" s="315"/>
      <c r="AH165" s="315"/>
      <c r="AI165" s="316"/>
      <c r="AJ165" s="319"/>
      <c r="AK165" s="316"/>
      <c r="AL165" s="319"/>
      <c r="AM165" s="315"/>
      <c r="AN165" s="315"/>
      <c r="AO165" s="315"/>
      <c r="AP165" s="315"/>
      <c r="AQ165" s="315"/>
      <c r="AR165" s="315"/>
      <c r="AS165" s="315"/>
      <c r="AT165" s="315"/>
      <c r="AU165" s="316"/>
      <c r="AV165" s="319"/>
      <c r="AW165" s="316"/>
      <c r="AX165" s="374">
        <f>SUMIF('Senior H'!$B$5:$B$34,$C165,'Senior H'!$I$5:$I$34)</f>
        <v>0</v>
      </c>
      <c r="AY165" s="275">
        <f>SUMIF('Senior H'!$B$39:$B$68,$C165,'Senior H'!$I$39:$I$68)</f>
        <v>10</v>
      </c>
      <c r="AZ165" s="275">
        <f>SUMIF('Senior H'!$B$73:$B$102,$C165,'Senior H'!$I$73:$I$102)</f>
        <v>11</v>
      </c>
      <c r="BA165" s="275">
        <f>SUMIF('Senior H'!$B$107:$B$136,$C165,'Senior H'!$I$107:$I$136)</f>
        <v>12</v>
      </c>
      <c r="BB165" s="371">
        <f>SUMIF('Senior H'!$B$141:$B$170,$C165,'Senior H'!$I$141:$I$170)</f>
        <v>14</v>
      </c>
      <c r="BC165" s="275">
        <f>SUMIF('Senior H'!$B$175:$B$204,$C165,'Senior H'!$I$175:$I$204)</f>
        <v>13</v>
      </c>
      <c r="BD165" s="334">
        <f>SUMIF('Senior H'!$B$209:$B$238,$C165,'Senior H'!$I$209:$I$238)</f>
        <v>0</v>
      </c>
      <c r="BE165" s="334">
        <f>SUMIF('Senior H'!$B$243:$B$274,$C165,'Senior H'!$I$243:$I$274)</f>
        <v>18</v>
      </c>
      <c r="BF165" s="334">
        <f>SUMIF('Senior H'!$B$279:$B$310,$C165,'Senior H'!$I$279:$I$310)</f>
        <v>18</v>
      </c>
      <c r="BG165" s="331">
        <f>SUMIF('Senior H'!$B$315:$B$346,$C165,'Senior H'!$I$315:$I$346)</f>
        <v>18</v>
      </c>
      <c r="BH165" s="343">
        <f t="shared" si="10"/>
        <v>60</v>
      </c>
      <c r="BI165" s="344">
        <f t="shared" si="11"/>
        <v>4</v>
      </c>
    </row>
    <row r="166" spans="1:61" x14ac:dyDescent="0.25">
      <c r="A166" s="441"/>
      <c r="B166" s="227" t="str">
        <f>Inscription!K15</f>
        <v>CSRN</v>
      </c>
      <c r="C166" s="227" t="str">
        <f>Inscription!L15</f>
        <v>William Laurence</v>
      </c>
      <c r="D166" s="319"/>
      <c r="E166" s="315"/>
      <c r="F166" s="315"/>
      <c r="G166" s="315"/>
      <c r="H166" s="316"/>
      <c r="I166" s="319"/>
      <c r="J166" s="316"/>
      <c r="K166" s="319"/>
      <c r="L166" s="315"/>
      <c r="M166" s="315"/>
      <c r="N166" s="315"/>
      <c r="O166" s="315"/>
      <c r="P166" s="315"/>
      <c r="Q166" s="316"/>
      <c r="R166" s="319"/>
      <c r="S166" s="316"/>
      <c r="T166" s="319"/>
      <c r="U166" s="315"/>
      <c r="V166" s="315"/>
      <c r="W166" s="315"/>
      <c r="X166" s="315"/>
      <c r="Y166" s="315"/>
      <c r="Z166" s="316"/>
      <c r="AA166" s="319"/>
      <c r="AB166" s="316"/>
      <c r="AC166" s="319"/>
      <c r="AD166" s="315"/>
      <c r="AE166" s="315"/>
      <c r="AF166" s="315"/>
      <c r="AG166" s="315"/>
      <c r="AH166" s="315"/>
      <c r="AI166" s="316"/>
      <c r="AJ166" s="319"/>
      <c r="AK166" s="316"/>
      <c r="AL166" s="319"/>
      <c r="AM166" s="315"/>
      <c r="AN166" s="315"/>
      <c r="AO166" s="315"/>
      <c r="AP166" s="315"/>
      <c r="AQ166" s="315"/>
      <c r="AR166" s="315"/>
      <c r="AS166" s="315"/>
      <c r="AT166" s="315"/>
      <c r="AU166" s="316"/>
      <c r="AV166" s="319"/>
      <c r="AW166" s="316"/>
      <c r="AX166" s="374">
        <f>SUMIF('Senior H'!$B$5:$B$34,$C166,'Senior H'!$I$5:$I$34)</f>
        <v>0</v>
      </c>
      <c r="AY166" s="275">
        <f>SUMIF('Senior H'!$B$39:$B$68,$C166,'Senior H'!$I$39:$I$68)</f>
        <v>2</v>
      </c>
      <c r="AZ166" s="275">
        <f>SUMIF('Senior H'!$B$73:$B$102,$C166,'Senior H'!$I$73:$I$102)</f>
        <v>3</v>
      </c>
      <c r="BA166" s="275">
        <f>SUMIF('Senior H'!$B$107:$B$136,$C166,'Senior H'!$I$107:$I$136)</f>
        <v>0</v>
      </c>
      <c r="BB166" s="371">
        <f>SUMIF('Senior H'!$B$141:$B$170,$C166,'Senior H'!$I$141:$I$170)</f>
        <v>0</v>
      </c>
      <c r="BC166" s="275">
        <f>SUMIF('Senior H'!$B$175:$B$204,$C166,'Senior H'!$I$175:$I$204)</f>
        <v>3</v>
      </c>
      <c r="BD166" s="334">
        <f>SUMIF('Senior H'!$B$209:$B$238,$C166,'Senior H'!$I$209:$I$238)</f>
        <v>0</v>
      </c>
      <c r="BE166" s="334">
        <f>SUMIF('Senior H'!$B$243:$B$274,$C166,'Senior H'!$I$243:$I$274)</f>
        <v>18</v>
      </c>
      <c r="BF166" s="334">
        <f>SUMIF('Senior H'!$B$279:$B$310,$C166,'Senior H'!$I$279:$I$310)</f>
        <v>18</v>
      </c>
      <c r="BG166" s="331">
        <f>SUMIF('Senior H'!$B$315:$B$346,$C166,'Senior H'!$I$315:$I$346)</f>
        <v>18</v>
      </c>
      <c r="BH166" s="343">
        <f t="shared" si="10"/>
        <v>8</v>
      </c>
      <c r="BI166" s="344">
        <f t="shared" si="11"/>
        <v>17</v>
      </c>
    </row>
    <row r="167" spans="1:61" x14ac:dyDescent="0.25">
      <c r="A167" s="441"/>
      <c r="B167" s="227" t="str">
        <f>Inscription!K16</f>
        <v>Gatineau</v>
      </c>
      <c r="C167" s="227" t="str">
        <f>Inscription!L16</f>
        <v>Olivier Breton</v>
      </c>
      <c r="D167" s="319"/>
      <c r="E167" s="315"/>
      <c r="F167" s="315"/>
      <c r="G167" s="315"/>
      <c r="H167" s="316"/>
      <c r="I167" s="319"/>
      <c r="J167" s="316"/>
      <c r="K167" s="319"/>
      <c r="L167" s="315"/>
      <c r="M167" s="315"/>
      <c r="N167" s="315"/>
      <c r="O167" s="315"/>
      <c r="P167" s="315"/>
      <c r="Q167" s="316"/>
      <c r="R167" s="319"/>
      <c r="S167" s="316"/>
      <c r="T167" s="319"/>
      <c r="U167" s="315"/>
      <c r="V167" s="315"/>
      <c r="W167" s="315"/>
      <c r="X167" s="315"/>
      <c r="Y167" s="315"/>
      <c r="Z167" s="316"/>
      <c r="AA167" s="319"/>
      <c r="AB167" s="316"/>
      <c r="AC167" s="319"/>
      <c r="AD167" s="315"/>
      <c r="AE167" s="315"/>
      <c r="AF167" s="315"/>
      <c r="AG167" s="315"/>
      <c r="AH167" s="315"/>
      <c r="AI167" s="316"/>
      <c r="AJ167" s="319"/>
      <c r="AK167" s="316"/>
      <c r="AL167" s="319"/>
      <c r="AM167" s="315"/>
      <c r="AN167" s="315"/>
      <c r="AO167" s="315"/>
      <c r="AP167" s="315"/>
      <c r="AQ167" s="315"/>
      <c r="AR167" s="315"/>
      <c r="AS167" s="315"/>
      <c r="AT167" s="315"/>
      <c r="AU167" s="316"/>
      <c r="AV167" s="319"/>
      <c r="AW167" s="316"/>
      <c r="AX167" s="374">
        <f>SUMIF('Senior H'!$B$5:$B$34,$C167,'Senior H'!$I$5:$I$34)</f>
        <v>0</v>
      </c>
      <c r="AY167" s="275">
        <f>SUMIF('Senior H'!$B$39:$B$68,$C167,'Senior H'!$I$39:$I$68)</f>
        <v>7</v>
      </c>
      <c r="AZ167" s="275">
        <f>SUMIF('Senior H'!$B$73:$B$102,$C167,'Senior H'!$I$73:$I$102)</f>
        <v>16</v>
      </c>
      <c r="BA167" s="275">
        <f>SUMIF('Senior H'!$B$107:$B$136,$C167,'Senior H'!$I$107:$I$136)</f>
        <v>14</v>
      </c>
      <c r="BB167" s="371">
        <f>SUMIF('Senior H'!$B$141:$B$170,$C167,'Senior H'!$I$141:$I$170)</f>
        <v>5</v>
      </c>
      <c r="BC167" s="275">
        <f>SUMIF('Senior H'!$B$175:$B$204,$C167,'Senior H'!$I$175:$I$204)</f>
        <v>7</v>
      </c>
      <c r="BD167" s="334">
        <f>SUMIF('Senior H'!$B$209:$B$238,$C167,'Senior H'!$I$209:$I$238)</f>
        <v>0</v>
      </c>
      <c r="BE167" s="334">
        <f>SUMIF('Senior H'!$B$243:$B$274,$C167,'Senior H'!$I$243:$I$274)</f>
        <v>0</v>
      </c>
      <c r="BF167" s="334">
        <f>SUMIF('Senior H'!$B$279:$B$310,$C167,'Senior H'!$I$279:$I$310)</f>
        <v>0</v>
      </c>
      <c r="BG167" s="331">
        <f>SUMIF('Senior H'!$B$315:$B$346,$C167,'Senior H'!$I$315:$I$346)</f>
        <v>0</v>
      </c>
      <c r="BH167" s="343">
        <f t="shared" si="10"/>
        <v>49</v>
      </c>
      <c r="BI167" s="344">
        <f t="shared" si="11"/>
        <v>9</v>
      </c>
    </row>
    <row r="168" spans="1:61" x14ac:dyDescent="0.25">
      <c r="A168" s="441"/>
      <c r="B168" s="227" t="str">
        <f>Inscription!K17</f>
        <v>Narval</v>
      </c>
      <c r="C168" s="227" t="str">
        <f>Inscription!L17</f>
        <v>Alex Tremblay</v>
      </c>
      <c r="D168" s="319"/>
      <c r="E168" s="315"/>
      <c r="F168" s="315"/>
      <c r="G168" s="315"/>
      <c r="H168" s="316"/>
      <c r="I168" s="319"/>
      <c r="J168" s="316"/>
      <c r="K168" s="319"/>
      <c r="L168" s="315"/>
      <c r="M168" s="315"/>
      <c r="N168" s="315"/>
      <c r="O168" s="315"/>
      <c r="P168" s="315"/>
      <c r="Q168" s="316"/>
      <c r="R168" s="319"/>
      <c r="S168" s="316"/>
      <c r="T168" s="319"/>
      <c r="U168" s="315"/>
      <c r="V168" s="315"/>
      <c r="W168" s="315"/>
      <c r="X168" s="315"/>
      <c r="Y168" s="315"/>
      <c r="Z168" s="316"/>
      <c r="AA168" s="319"/>
      <c r="AB168" s="316"/>
      <c r="AC168" s="319"/>
      <c r="AD168" s="315"/>
      <c r="AE168" s="315"/>
      <c r="AF168" s="315"/>
      <c r="AG168" s="315"/>
      <c r="AH168" s="315"/>
      <c r="AI168" s="316"/>
      <c r="AJ168" s="319"/>
      <c r="AK168" s="316"/>
      <c r="AL168" s="319"/>
      <c r="AM168" s="315"/>
      <c r="AN168" s="315"/>
      <c r="AO168" s="315"/>
      <c r="AP168" s="315"/>
      <c r="AQ168" s="315"/>
      <c r="AR168" s="315"/>
      <c r="AS168" s="315"/>
      <c r="AT168" s="315"/>
      <c r="AU168" s="316"/>
      <c r="AV168" s="319"/>
      <c r="AW168" s="316"/>
      <c r="AX168" s="374">
        <f>SUMIF('Senior H'!$B$5:$B$34,$C168,'Senior H'!$I$5:$I$34)</f>
        <v>0</v>
      </c>
      <c r="AY168" s="275">
        <f>SUMIF('Senior H'!$B$39:$B$68,$C168,'Senior H'!$I$39:$I$68)</f>
        <v>3</v>
      </c>
      <c r="AZ168" s="275">
        <f>SUMIF('Senior H'!$B$73:$B$102,$C168,'Senior H'!$I$73:$I$102)</f>
        <v>6</v>
      </c>
      <c r="BA168" s="275">
        <f>SUMIF('Senior H'!$B$107:$B$136,$C168,'Senior H'!$I$107:$I$136)</f>
        <v>2</v>
      </c>
      <c r="BB168" s="371">
        <f>SUMIF('Senior H'!$B$141:$B$170,$C168,'Senior H'!$I$141:$I$170)</f>
        <v>4</v>
      </c>
      <c r="BC168" s="275">
        <f>SUMIF('Senior H'!$B$175:$B$204,$C168,'Senior H'!$I$175:$I$204)</f>
        <v>0</v>
      </c>
      <c r="BD168" s="334">
        <f>SUMIF('Senior H'!$B$209:$B$238,$C168,'Senior H'!$I$209:$I$238)</f>
        <v>0</v>
      </c>
      <c r="BE168" s="334">
        <f>SUMIF('Senior H'!$B$243:$B$274,$C168,'Senior H'!$I$243:$I$274)</f>
        <v>0</v>
      </c>
      <c r="BF168" s="334">
        <f>SUMIF('Senior H'!$B$279:$B$310,$C168,'Senior H'!$I$279:$I$310)</f>
        <v>0</v>
      </c>
      <c r="BG168" s="331">
        <f>SUMIF('Senior H'!$B$315:$B$346,$C168,'Senior H'!$I$315:$I$346)</f>
        <v>0</v>
      </c>
      <c r="BH168" s="343">
        <f t="shared" si="10"/>
        <v>15</v>
      </c>
      <c r="BI168" s="344">
        <f t="shared" si="11"/>
        <v>16</v>
      </c>
    </row>
    <row r="169" spans="1:61" x14ac:dyDescent="0.25">
      <c r="A169" s="441"/>
      <c r="B169" s="227" t="str">
        <f>Inscription!K18</f>
        <v>Narval</v>
      </c>
      <c r="C169" s="227" t="str">
        <f>Inscription!L18</f>
        <v>David Comeau</v>
      </c>
      <c r="D169" s="319"/>
      <c r="E169" s="315"/>
      <c r="F169" s="315"/>
      <c r="G169" s="315"/>
      <c r="H169" s="316"/>
      <c r="I169" s="319"/>
      <c r="J169" s="316"/>
      <c r="K169" s="319"/>
      <c r="L169" s="315"/>
      <c r="M169" s="315"/>
      <c r="N169" s="315"/>
      <c r="O169" s="315"/>
      <c r="P169" s="315"/>
      <c r="Q169" s="316"/>
      <c r="R169" s="319"/>
      <c r="S169" s="316"/>
      <c r="T169" s="319"/>
      <c r="U169" s="315"/>
      <c r="V169" s="315"/>
      <c r="W169" s="315"/>
      <c r="X169" s="315"/>
      <c r="Y169" s="315"/>
      <c r="Z169" s="316"/>
      <c r="AA169" s="319"/>
      <c r="AB169" s="316"/>
      <c r="AC169" s="319"/>
      <c r="AD169" s="315"/>
      <c r="AE169" s="315"/>
      <c r="AF169" s="315"/>
      <c r="AG169" s="315"/>
      <c r="AH169" s="315"/>
      <c r="AI169" s="316"/>
      <c r="AJ169" s="319"/>
      <c r="AK169" s="316"/>
      <c r="AL169" s="319"/>
      <c r="AM169" s="315"/>
      <c r="AN169" s="315"/>
      <c r="AO169" s="315"/>
      <c r="AP169" s="315"/>
      <c r="AQ169" s="315"/>
      <c r="AR169" s="315"/>
      <c r="AS169" s="315"/>
      <c r="AT169" s="315"/>
      <c r="AU169" s="316"/>
      <c r="AV169" s="319"/>
      <c r="AW169" s="316"/>
      <c r="AX169" s="374">
        <f>SUMIF('Senior H'!$B$5:$B$34,$C169,'Senior H'!$I$5:$I$34)</f>
        <v>0</v>
      </c>
      <c r="AY169" s="275">
        <f>SUMIF('Senior H'!$B$39:$B$68,$C169,'Senior H'!$I$39:$I$68)</f>
        <v>11</v>
      </c>
      <c r="AZ169" s="275">
        <f>SUMIF('Senior H'!$B$73:$B$102,$C169,'Senior H'!$I$73:$I$102)</f>
        <v>7</v>
      </c>
      <c r="BA169" s="275">
        <f>SUMIF('Senior H'!$B$107:$B$136,$C169,'Senior H'!$I$107:$I$136)</f>
        <v>5</v>
      </c>
      <c r="BB169" s="371">
        <f>SUMIF('Senior H'!$B$141:$B$170,$C169,'Senior H'!$I$141:$I$170)</f>
        <v>3</v>
      </c>
      <c r="BC169" s="275">
        <f>SUMIF('Senior H'!$B$175:$B$204,$C169,'Senior H'!$I$175:$I$204)</f>
        <v>14</v>
      </c>
      <c r="BD169" s="334">
        <f>SUMIF('Senior H'!$B$209:$B$238,$C169,'Senior H'!$I$209:$I$238)</f>
        <v>0</v>
      </c>
      <c r="BE169" s="334">
        <f>SUMIF('Senior H'!$B$243:$B$274,$C169,'Senior H'!$I$243:$I$274)</f>
        <v>0</v>
      </c>
      <c r="BF169" s="334">
        <f>SUMIF('Senior H'!$B$279:$B$310,$C169,'Senior H'!$I$279:$I$310)</f>
        <v>0</v>
      </c>
      <c r="BG169" s="331">
        <f>SUMIF('Senior H'!$B$315:$B$346,$C169,'Senior H'!$I$315:$I$346)</f>
        <v>0</v>
      </c>
      <c r="BH169" s="343">
        <f t="shared" si="10"/>
        <v>40</v>
      </c>
      <c r="BI169" s="344">
        <f t="shared" si="11"/>
        <v>10</v>
      </c>
    </row>
    <row r="170" spans="1:61" x14ac:dyDescent="0.25">
      <c r="A170" s="441"/>
      <c r="B170" s="227">
        <f>Inscription!K19</f>
        <v>0</v>
      </c>
      <c r="C170" s="227">
        <f>Inscription!L19</f>
        <v>0</v>
      </c>
      <c r="D170" s="319"/>
      <c r="E170" s="315"/>
      <c r="F170" s="315"/>
      <c r="G170" s="315"/>
      <c r="H170" s="316"/>
      <c r="I170" s="319"/>
      <c r="J170" s="316"/>
      <c r="K170" s="319"/>
      <c r="L170" s="315"/>
      <c r="M170" s="315"/>
      <c r="N170" s="315"/>
      <c r="O170" s="315"/>
      <c r="P170" s="315"/>
      <c r="Q170" s="316"/>
      <c r="R170" s="319"/>
      <c r="S170" s="316"/>
      <c r="T170" s="319"/>
      <c r="U170" s="315"/>
      <c r="V170" s="315"/>
      <c r="W170" s="315"/>
      <c r="X170" s="315"/>
      <c r="Y170" s="315"/>
      <c r="Z170" s="316"/>
      <c r="AA170" s="319"/>
      <c r="AB170" s="316"/>
      <c r="AC170" s="319"/>
      <c r="AD170" s="315"/>
      <c r="AE170" s="315"/>
      <c r="AF170" s="315"/>
      <c r="AG170" s="315"/>
      <c r="AH170" s="315"/>
      <c r="AI170" s="316"/>
      <c r="AJ170" s="319"/>
      <c r="AK170" s="316"/>
      <c r="AL170" s="319"/>
      <c r="AM170" s="315"/>
      <c r="AN170" s="315"/>
      <c r="AO170" s="315"/>
      <c r="AP170" s="315"/>
      <c r="AQ170" s="315"/>
      <c r="AR170" s="315"/>
      <c r="AS170" s="315"/>
      <c r="AT170" s="315"/>
      <c r="AU170" s="316"/>
      <c r="AV170" s="319"/>
      <c r="AW170" s="316"/>
      <c r="AX170" s="374">
        <f>SUMIF('Senior H'!$B$5:$B$34,$C170,'Senior H'!$I$5:$I$34)</f>
        <v>0</v>
      </c>
      <c r="AY170" s="275">
        <f>SUMIF('Senior H'!$B$39:$B$68,$C170,'Senior H'!$I$39:$I$68)</f>
        <v>0</v>
      </c>
      <c r="AZ170" s="275">
        <f>SUMIF('Senior H'!$B$73:$B$102,$C170,'Senior H'!$I$73:$I$102)</f>
        <v>0</v>
      </c>
      <c r="BA170" s="275">
        <f>SUMIF('Senior H'!$B$107:$B$136,$C170,'Senior H'!$I$107:$I$136)</f>
        <v>0</v>
      </c>
      <c r="BB170" s="371">
        <f>SUMIF('Senior H'!$B$141:$B$170,$C170,'Senior H'!$I$141:$I$170)</f>
        <v>0</v>
      </c>
      <c r="BC170" s="275">
        <f>SUMIF('Senior H'!$B$175:$B$204,$C170,'Senior H'!$I$175:$I$204)</f>
        <v>0</v>
      </c>
      <c r="BD170" s="334">
        <f>SUMIF('Senior H'!$B$209:$B$238,$C170,'Senior H'!$I$209:$I$238)</f>
        <v>0</v>
      </c>
      <c r="BE170" s="334">
        <f>SUMIF('Senior H'!$B$243:$B$274,$C170,'Senior H'!$I$243:$I$274)</f>
        <v>0</v>
      </c>
      <c r="BF170" s="334">
        <f>SUMIF('Senior H'!$B$279:$B$310,$C170,'Senior H'!$I$279:$I$310)</f>
        <v>0</v>
      </c>
      <c r="BG170" s="331">
        <f>SUMIF('Senior H'!$B$315:$B$346,$C170,'Senior H'!$I$315:$I$346)</f>
        <v>0</v>
      </c>
      <c r="BH170" s="343">
        <f t="shared" si="10"/>
        <v>0</v>
      </c>
      <c r="BI170" s="344">
        <f t="shared" si="11"/>
        <v>18</v>
      </c>
    </row>
    <row r="171" spans="1:61" x14ac:dyDescent="0.25">
      <c r="A171" s="441"/>
      <c r="B171" s="227">
        <f>Inscription!K20</f>
        <v>0</v>
      </c>
      <c r="C171" s="227">
        <f>Inscription!L20</f>
        <v>0</v>
      </c>
      <c r="D171" s="319"/>
      <c r="E171" s="315"/>
      <c r="F171" s="315"/>
      <c r="G171" s="315"/>
      <c r="H171" s="316"/>
      <c r="I171" s="319"/>
      <c r="J171" s="316"/>
      <c r="K171" s="319"/>
      <c r="L171" s="315"/>
      <c r="M171" s="315"/>
      <c r="N171" s="315"/>
      <c r="O171" s="315"/>
      <c r="P171" s="315"/>
      <c r="Q171" s="316"/>
      <c r="R171" s="319"/>
      <c r="S171" s="316"/>
      <c r="T171" s="319"/>
      <c r="U171" s="315"/>
      <c r="V171" s="315"/>
      <c r="W171" s="315"/>
      <c r="X171" s="315"/>
      <c r="Y171" s="315"/>
      <c r="Z171" s="316"/>
      <c r="AA171" s="319"/>
      <c r="AB171" s="316"/>
      <c r="AC171" s="319"/>
      <c r="AD171" s="315"/>
      <c r="AE171" s="315"/>
      <c r="AF171" s="315"/>
      <c r="AG171" s="315"/>
      <c r="AH171" s="315"/>
      <c r="AI171" s="316"/>
      <c r="AJ171" s="319"/>
      <c r="AK171" s="316"/>
      <c r="AL171" s="319"/>
      <c r="AM171" s="315"/>
      <c r="AN171" s="315"/>
      <c r="AO171" s="315"/>
      <c r="AP171" s="315"/>
      <c r="AQ171" s="315"/>
      <c r="AR171" s="315"/>
      <c r="AS171" s="315"/>
      <c r="AT171" s="315"/>
      <c r="AU171" s="316"/>
      <c r="AV171" s="319"/>
      <c r="AW171" s="316"/>
      <c r="AX171" s="374">
        <f>SUMIF('Senior H'!$B$5:$B$34,$C171,'Senior H'!$I$5:$I$34)</f>
        <v>0</v>
      </c>
      <c r="AY171" s="275">
        <f>SUMIF('Senior H'!$B$39:$B$68,$C171,'Senior H'!$I$39:$I$68)</f>
        <v>0</v>
      </c>
      <c r="AZ171" s="275">
        <f>SUMIF('Senior H'!$B$73:$B$102,$C171,'Senior H'!$I$73:$I$102)</f>
        <v>0</v>
      </c>
      <c r="BA171" s="275">
        <f>SUMIF('Senior H'!$B$107:$B$136,$C171,'Senior H'!$I$107:$I$136)</f>
        <v>0</v>
      </c>
      <c r="BB171" s="371">
        <f>SUMIF('Senior H'!$B$141:$B$170,$C171,'Senior H'!$I$141:$I$170)</f>
        <v>0</v>
      </c>
      <c r="BC171" s="275">
        <f>SUMIF('Senior H'!$B$175:$B$204,$C171,'Senior H'!$I$175:$I$204)</f>
        <v>0</v>
      </c>
      <c r="BD171" s="334">
        <f>SUMIF('Senior H'!$B$209:$B$238,$C171,'Senior H'!$I$209:$I$238)</f>
        <v>0</v>
      </c>
      <c r="BE171" s="334">
        <f>SUMIF('Senior H'!$B$243:$B$274,$C171,'Senior H'!$I$243:$I$274)</f>
        <v>0</v>
      </c>
      <c r="BF171" s="334">
        <f>SUMIF('Senior H'!$B$279:$B$310,$C171,'Senior H'!$I$279:$I$310)</f>
        <v>0</v>
      </c>
      <c r="BG171" s="331">
        <f>SUMIF('Senior H'!$B$315:$B$346,$C171,'Senior H'!$I$315:$I$346)</f>
        <v>0</v>
      </c>
      <c r="BH171" s="343">
        <f t="shared" si="10"/>
        <v>0</v>
      </c>
      <c r="BI171" s="344">
        <f t="shared" si="11"/>
        <v>18</v>
      </c>
    </row>
    <row r="172" spans="1:61" x14ac:dyDescent="0.25">
      <c r="A172" s="441"/>
      <c r="B172" s="227">
        <f>Inscription!K21</f>
        <v>0</v>
      </c>
      <c r="C172" s="227">
        <f>Inscription!L21</f>
        <v>0</v>
      </c>
      <c r="D172" s="319"/>
      <c r="E172" s="315"/>
      <c r="F172" s="315"/>
      <c r="G172" s="315"/>
      <c r="H172" s="316"/>
      <c r="I172" s="319"/>
      <c r="J172" s="316"/>
      <c r="K172" s="319"/>
      <c r="L172" s="315"/>
      <c r="M172" s="315"/>
      <c r="N172" s="315"/>
      <c r="O172" s="315"/>
      <c r="P172" s="315"/>
      <c r="Q172" s="316"/>
      <c r="R172" s="319"/>
      <c r="S172" s="316"/>
      <c r="T172" s="319"/>
      <c r="U172" s="315"/>
      <c r="V172" s="315"/>
      <c r="W172" s="315"/>
      <c r="X172" s="315"/>
      <c r="Y172" s="315"/>
      <c r="Z172" s="316"/>
      <c r="AA172" s="319"/>
      <c r="AB172" s="316"/>
      <c r="AC172" s="319"/>
      <c r="AD172" s="315"/>
      <c r="AE172" s="315"/>
      <c r="AF172" s="315"/>
      <c r="AG172" s="315"/>
      <c r="AH172" s="315"/>
      <c r="AI172" s="316"/>
      <c r="AJ172" s="319"/>
      <c r="AK172" s="316"/>
      <c r="AL172" s="319"/>
      <c r="AM172" s="315"/>
      <c r="AN172" s="315"/>
      <c r="AO172" s="315"/>
      <c r="AP172" s="315"/>
      <c r="AQ172" s="315"/>
      <c r="AR172" s="315"/>
      <c r="AS172" s="315"/>
      <c r="AT172" s="315"/>
      <c r="AU172" s="316"/>
      <c r="AV172" s="319"/>
      <c r="AW172" s="316"/>
      <c r="AX172" s="374">
        <f>SUMIF('Senior H'!$B$5:$B$34,$C172,'Senior H'!$I$5:$I$34)</f>
        <v>0</v>
      </c>
      <c r="AY172" s="275">
        <f>SUMIF('Senior H'!$B$39:$B$68,$C172,'Senior H'!$I$39:$I$68)</f>
        <v>0</v>
      </c>
      <c r="AZ172" s="275">
        <f>SUMIF('Senior H'!$B$73:$B$102,$C172,'Senior H'!$I$73:$I$102)</f>
        <v>0</v>
      </c>
      <c r="BA172" s="275">
        <f>SUMIF('Senior H'!$B$107:$B$136,$C172,'Senior H'!$I$107:$I$136)</f>
        <v>0</v>
      </c>
      <c r="BB172" s="371">
        <f>SUMIF('Senior H'!$B$141:$B$170,$C172,'Senior H'!$I$141:$I$170)</f>
        <v>0</v>
      </c>
      <c r="BC172" s="275">
        <f>SUMIF('Senior H'!$B$175:$B$204,$C172,'Senior H'!$I$175:$I$204)</f>
        <v>0</v>
      </c>
      <c r="BD172" s="334">
        <f>SUMIF('Senior H'!$B$209:$B$238,$C172,'Senior H'!$I$209:$I$238)</f>
        <v>0</v>
      </c>
      <c r="BE172" s="334">
        <f>SUMIF('Senior H'!$B$243:$B$274,$C172,'Senior H'!$I$243:$I$274)</f>
        <v>0</v>
      </c>
      <c r="BF172" s="334">
        <f>SUMIF('Senior H'!$B$279:$B$310,$C172,'Senior H'!$I$279:$I$310)</f>
        <v>0</v>
      </c>
      <c r="BG172" s="331">
        <f>SUMIF('Senior H'!$B$315:$B$346,$C172,'Senior H'!$I$315:$I$346)</f>
        <v>0</v>
      </c>
      <c r="BH172" s="343">
        <f t="shared" si="10"/>
        <v>0</v>
      </c>
      <c r="BI172" s="344">
        <f t="shared" si="11"/>
        <v>18</v>
      </c>
    </row>
    <row r="173" spans="1:61" x14ac:dyDescent="0.25">
      <c r="A173" s="441"/>
      <c r="B173" s="227">
        <f>Inscription!K22</f>
        <v>0</v>
      </c>
      <c r="C173" s="227">
        <f>Inscription!L22</f>
        <v>0</v>
      </c>
      <c r="D173" s="319"/>
      <c r="E173" s="315"/>
      <c r="F173" s="315"/>
      <c r="G173" s="315"/>
      <c r="H173" s="316"/>
      <c r="I173" s="319"/>
      <c r="J173" s="316"/>
      <c r="K173" s="319"/>
      <c r="L173" s="315"/>
      <c r="M173" s="315"/>
      <c r="N173" s="315"/>
      <c r="O173" s="315"/>
      <c r="P173" s="315"/>
      <c r="Q173" s="316"/>
      <c r="R173" s="319"/>
      <c r="S173" s="316"/>
      <c r="T173" s="319"/>
      <c r="U173" s="315"/>
      <c r="V173" s="315"/>
      <c r="W173" s="315"/>
      <c r="X173" s="315"/>
      <c r="Y173" s="315"/>
      <c r="Z173" s="316"/>
      <c r="AA173" s="319"/>
      <c r="AB173" s="316"/>
      <c r="AC173" s="319"/>
      <c r="AD173" s="315"/>
      <c r="AE173" s="315"/>
      <c r="AF173" s="315"/>
      <c r="AG173" s="315"/>
      <c r="AH173" s="315"/>
      <c r="AI173" s="316"/>
      <c r="AJ173" s="319"/>
      <c r="AK173" s="316"/>
      <c r="AL173" s="319"/>
      <c r="AM173" s="315"/>
      <c r="AN173" s="315"/>
      <c r="AO173" s="315"/>
      <c r="AP173" s="315"/>
      <c r="AQ173" s="315"/>
      <c r="AR173" s="315"/>
      <c r="AS173" s="315"/>
      <c r="AT173" s="315"/>
      <c r="AU173" s="316"/>
      <c r="AV173" s="319"/>
      <c r="AW173" s="316"/>
      <c r="AX173" s="374">
        <f>SUMIF('Senior H'!$B$5:$B$34,$C173,'Senior H'!$I$5:$I$34)</f>
        <v>0</v>
      </c>
      <c r="AY173" s="275">
        <f>SUMIF('Senior H'!$B$39:$B$68,$C173,'Senior H'!$I$39:$I$68)</f>
        <v>0</v>
      </c>
      <c r="AZ173" s="275">
        <f>SUMIF('Senior H'!$B$73:$B$102,$C173,'Senior H'!$I$73:$I$102)</f>
        <v>0</v>
      </c>
      <c r="BA173" s="275">
        <f>SUMIF('Senior H'!$B$107:$B$136,$C173,'Senior H'!$I$107:$I$136)</f>
        <v>0</v>
      </c>
      <c r="BB173" s="371">
        <f>SUMIF('Senior H'!$B$141:$B$170,$C173,'Senior H'!$I$141:$I$170)</f>
        <v>0</v>
      </c>
      <c r="BC173" s="275">
        <f>SUMIF('Senior H'!$B$175:$B$204,$C173,'Senior H'!$I$175:$I$204)</f>
        <v>0</v>
      </c>
      <c r="BD173" s="334">
        <f>SUMIF('Senior H'!$B$209:$B$238,$C173,'Senior H'!$I$209:$I$238)</f>
        <v>0</v>
      </c>
      <c r="BE173" s="334">
        <f>SUMIF('Senior H'!$B$243:$B$274,$C173,'Senior H'!$I$243:$I$274)</f>
        <v>0</v>
      </c>
      <c r="BF173" s="334">
        <f>SUMIF('Senior H'!$B$279:$B$310,$C173,'Senior H'!$I$279:$I$310)</f>
        <v>0</v>
      </c>
      <c r="BG173" s="331">
        <f>SUMIF('Senior H'!$B$315:$B$346,$C173,'Senior H'!$I$315:$I$346)</f>
        <v>0</v>
      </c>
      <c r="BH173" s="343">
        <f t="shared" si="10"/>
        <v>0</v>
      </c>
      <c r="BI173" s="344">
        <f t="shared" si="11"/>
        <v>18</v>
      </c>
    </row>
    <row r="174" spans="1:61" x14ac:dyDescent="0.25">
      <c r="A174" s="441"/>
      <c r="B174" s="227">
        <f>Inscription!K23</f>
        <v>0</v>
      </c>
      <c r="C174" s="227">
        <f>Inscription!L23</f>
        <v>0</v>
      </c>
      <c r="D174" s="319"/>
      <c r="E174" s="315"/>
      <c r="F174" s="315"/>
      <c r="G174" s="315"/>
      <c r="H174" s="316"/>
      <c r="I174" s="319"/>
      <c r="J174" s="316"/>
      <c r="K174" s="319"/>
      <c r="L174" s="315"/>
      <c r="M174" s="315"/>
      <c r="N174" s="315"/>
      <c r="O174" s="315"/>
      <c r="P174" s="315"/>
      <c r="Q174" s="316"/>
      <c r="R174" s="319"/>
      <c r="S174" s="316"/>
      <c r="T174" s="319"/>
      <c r="U174" s="315"/>
      <c r="V174" s="315"/>
      <c r="W174" s="315"/>
      <c r="X174" s="315"/>
      <c r="Y174" s="315"/>
      <c r="Z174" s="316"/>
      <c r="AA174" s="319"/>
      <c r="AB174" s="316"/>
      <c r="AC174" s="319"/>
      <c r="AD174" s="315"/>
      <c r="AE174" s="315"/>
      <c r="AF174" s="315"/>
      <c r="AG174" s="315"/>
      <c r="AH174" s="315"/>
      <c r="AI174" s="316"/>
      <c r="AJ174" s="319"/>
      <c r="AK174" s="316"/>
      <c r="AL174" s="319"/>
      <c r="AM174" s="315"/>
      <c r="AN174" s="315"/>
      <c r="AO174" s="315"/>
      <c r="AP174" s="315"/>
      <c r="AQ174" s="315"/>
      <c r="AR174" s="315"/>
      <c r="AS174" s="315"/>
      <c r="AT174" s="315"/>
      <c r="AU174" s="316"/>
      <c r="AV174" s="319"/>
      <c r="AW174" s="316"/>
      <c r="AX174" s="374">
        <f>SUMIF('Senior H'!$B$5:$B$34,$C174,'Senior H'!$I$5:$I$34)</f>
        <v>0</v>
      </c>
      <c r="AY174" s="275">
        <f>SUMIF('Senior H'!$B$39:$B$68,$C174,'Senior H'!$I$39:$I$68)</f>
        <v>0</v>
      </c>
      <c r="AZ174" s="275">
        <f>SUMIF('Senior H'!$B$73:$B$102,$C174,'Senior H'!$I$73:$I$102)</f>
        <v>0</v>
      </c>
      <c r="BA174" s="275">
        <f>SUMIF('Senior H'!$B$107:$B$136,$C174,'Senior H'!$I$107:$I$136)</f>
        <v>0</v>
      </c>
      <c r="BB174" s="371">
        <f>SUMIF('Senior H'!$B$141:$B$170,$C174,'Senior H'!$I$141:$I$170)</f>
        <v>0</v>
      </c>
      <c r="BC174" s="275">
        <f>SUMIF('Senior H'!$B$175:$B$204,$C174,'Senior H'!$I$175:$I$204)</f>
        <v>0</v>
      </c>
      <c r="BD174" s="334">
        <f>SUMIF('Senior H'!$B$209:$B$238,$C174,'Senior H'!$I$209:$I$238)</f>
        <v>0</v>
      </c>
      <c r="BE174" s="334">
        <f>SUMIF('Senior H'!$B$243:$B$274,$C174,'Senior H'!$I$243:$I$274)</f>
        <v>0</v>
      </c>
      <c r="BF174" s="334">
        <f>SUMIF('Senior H'!$B$279:$B$310,$C174,'Senior H'!$I$279:$I$310)</f>
        <v>0</v>
      </c>
      <c r="BG174" s="331">
        <f>SUMIF('Senior H'!$B$315:$B$346,$C174,'Senior H'!$I$315:$I$346)</f>
        <v>0</v>
      </c>
      <c r="BH174" s="343">
        <f t="shared" si="10"/>
        <v>0</v>
      </c>
      <c r="BI174" s="344">
        <f t="shared" si="11"/>
        <v>18</v>
      </c>
    </row>
    <row r="175" spans="1:61" x14ac:dyDescent="0.25">
      <c r="A175" s="441"/>
      <c r="B175" s="227">
        <f>Inscription!K24</f>
        <v>0</v>
      </c>
      <c r="C175" s="227">
        <f>Inscription!L24</f>
        <v>0</v>
      </c>
      <c r="D175" s="319"/>
      <c r="E175" s="315"/>
      <c r="F175" s="315"/>
      <c r="G175" s="315"/>
      <c r="H175" s="316"/>
      <c r="I175" s="319"/>
      <c r="J175" s="316"/>
      <c r="K175" s="319"/>
      <c r="L175" s="315"/>
      <c r="M175" s="315"/>
      <c r="N175" s="315"/>
      <c r="O175" s="315"/>
      <c r="P175" s="315"/>
      <c r="Q175" s="316"/>
      <c r="R175" s="319"/>
      <c r="S175" s="316"/>
      <c r="T175" s="319"/>
      <c r="U175" s="315"/>
      <c r="V175" s="315"/>
      <c r="W175" s="315"/>
      <c r="X175" s="315"/>
      <c r="Y175" s="315"/>
      <c r="Z175" s="316"/>
      <c r="AA175" s="319"/>
      <c r="AB175" s="316"/>
      <c r="AC175" s="319"/>
      <c r="AD175" s="315"/>
      <c r="AE175" s="315"/>
      <c r="AF175" s="315"/>
      <c r="AG175" s="315"/>
      <c r="AH175" s="315"/>
      <c r="AI175" s="316"/>
      <c r="AJ175" s="319"/>
      <c r="AK175" s="316"/>
      <c r="AL175" s="319"/>
      <c r="AM175" s="315"/>
      <c r="AN175" s="315"/>
      <c r="AO175" s="315"/>
      <c r="AP175" s="315"/>
      <c r="AQ175" s="315"/>
      <c r="AR175" s="315"/>
      <c r="AS175" s="315"/>
      <c r="AT175" s="315"/>
      <c r="AU175" s="316"/>
      <c r="AV175" s="319"/>
      <c r="AW175" s="316"/>
      <c r="AX175" s="374">
        <f>SUMIF('Senior H'!$B$5:$B$34,$C175,'Senior H'!$I$5:$I$34)</f>
        <v>0</v>
      </c>
      <c r="AY175" s="275">
        <f>SUMIF('Senior H'!$B$39:$B$68,$C175,'Senior H'!$I$39:$I$68)</f>
        <v>0</v>
      </c>
      <c r="AZ175" s="275">
        <f>SUMIF('Senior H'!$B$73:$B$102,$C175,'Senior H'!$I$73:$I$102)</f>
        <v>0</v>
      </c>
      <c r="BA175" s="275">
        <f>SUMIF('Senior H'!$B$107:$B$136,$C175,'Senior H'!$I$107:$I$136)</f>
        <v>0</v>
      </c>
      <c r="BB175" s="371">
        <f>SUMIF('Senior H'!$B$141:$B$170,$C175,'Senior H'!$I$141:$I$170)</f>
        <v>0</v>
      </c>
      <c r="BC175" s="275">
        <f>SUMIF('Senior H'!$B$175:$B$204,$C175,'Senior H'!$I$175:$I$204)</f>
        <v>0</v>
      </c>
      <c r="BD175" s="334">
        <f>SUMIF('Senior H'!$B$209:$B$238,$C175,'Senior H'!$I$209:$I$238)</f>
        <v>0</v>
      </c>
      <c r="BE175" s="334">
        <f>SUMIF('Senior H'!$B$243:$B$274,$C175,'Senior H'!$I$243:$I$274)</f>
        <v>0</v>
      </c>
      <c r="BF175" s="334">
        <f>SUMIF('Senior H'!$B$279:$B$310,$C175,'Senior H'!$I$279:$I$310)</f>
        <v>0</v>
      </c>
      <c r="BG175" s="331">
        <f>SUMIF('Senior H'!$B$315:$B$346,$C175,'Senior H'!$I$315:$I$346)</f>
        <v>0</v>
      </c>
      <c r="BH175" s="343">
        <f t="shared" si="10"/>
        <v>0</v>
      </c>
      <c r="BI175" s="344">
        <f t="shared" si="11"/>
        <v>18</v>
      </c>
    </row>
    <row r="176" spans="1:61" x14ac:dyDescent="0.25">
      <c r="A176" s="441"/>
      <c r="B176" s="227">
        <f>Inscription!K25</f>
        <v>0</v>
      </c>
      <c r="C176" s="227">
        <f>Inscription!L25</f>
        <v>0</v>
      </c>
      <c r="D176" s="319"/>
      <c r="E176" s="315"/>
      <c r="F176" s="315"/>
      <c r="G176" s="315"/>
      <c r="H176" s="316"/>
      <c r="I176" s="319"/>
      <c r="J176" s="316"/>
      <c r="K176" s="319"/>
      <c r="L176" s="315"/>
      <c r="M176" s="315"/>
      <c r="N176" s="315"/>
      <c r="O176" s="315"/>
      <c r="P176" s="315"/>
      <c r="Q176" s="316"/>
      <c r="R176" s="319"/>
      <c r="S176" s="316"/>
      <c r="T176" s="319"/>
      <c r="U176" s="315"/>
      <c r="V176" s="315"/>
      <c r="W176" s="315"/>
      <c r="X176" s="315"/>
      <c r="Y176" s="315"/>
      <c r="Z176" s="316"/>
      <c r="AA176" s="319"/>
      <c r="AB176" s="316"/>
      <c r="AC176" s="319"/>
      <c r="AD176" s="315"/>
      <c r="AE176" s="315"/>
      <c r="AF176" s="315"/>
      <c r="AG176" s="315"/>
      <c r="AH176" s="315"/>
      <c r="AI176" s="316"/>
      <c r="AJ176" s="319"/>
      <c r="AK176" s="316"/>
      <c r="AL176" s="319"/>
      <c r="AM176" s="315"/>
      <c r="AN176" s="315"/>
      <c r="AO176" s="315"/>
      <c r="AP176" s="315"/>
      <c r="AQ176" s="315"/>
      <c r="AR176" s="315"/>
      <c r="AS176" s="315"/>
      <c r="AT176" s="315"/>
      <c r="AU176" s="316"/>
      <c r="AV176" s="319"/>
      <c r="AW176" s="316"/>
      <c r="AX176" s="374">
        <f>SUMIF('Senior H'!$B$5:$B$34,$C176,'Senior H'!$I$5:$I$34)</f>
        <v>0</v>
      </c>
      <c r="AY176" s="275">
        <f>SUMIF('Senior H'!$B$39:$B$68,$C176,'Senior H'!$I$39:$I$68)</f>
        <v>0</v>
      </c>
      <c r="AZ176" s="275">
        <f>SUMIF('Senior H'!$B$73:$B$102,$C176,'Senior H'!$I$73:$I$102)</f>
        <v>0</v>
      </c>
      <c r="BA176" s="275">
        <f>SUMIF('Senior H'!$B$107:$B$136,$C176,'Senior H'!$I$107:$I$136)</f>
        <v>0</v>
      </c>
      <c r="BB176" s="371">
        <f>SUMIF('Senior H'!$B$141:$B$170,$C176,'Senior H'!$I$141:$I$170)</f>
        <v>0</v>
      </c>
      <c r="BC176" s="275">
        <f>SUMIF('Senior H'!$B$175:$B$204,$C176,'Senior H'!$I$175:$I$204)</f>
        <v>0</v>
      </c>
      <c r="BD176" s="334">
        <f>SUMIF('Senior H'!$B$209:$B$238,$C176,'Senior H'!$I$209:$I$238)</f>
        <v>0</v>
      </c>
      <c r="BE176" s="334">
        <f>SUMIF('Senior H'!$B$243:$B$274,$C176,'Senior H'!$I$243:$I$274)</f>
        <v>0</v>
      </c>
      <c r="BF176" s="334">
        <f>SUMIF('Senior H'!$B$279:$B$310,$C176,'Senior H'!$I$279:$I$310)</f>
        <v>0</v>
      </c>
      <c r="BG176" s="331">
        <f>SUMIF('Senior H'!$B$315:$B$346,$C176,'Senior H'!$I$315:$I$346)</f>
        <v>0</v>
      </c>
      <c r="BH176" s="343">
        <f t="shared" si="10"/>
        <v>0</v>
      </c>
      <c r="BI176" s="344">
        <f t="shared" si="11"/>
        <v>18</v>
      </c>
    </row>
    <row r="177" spans="1:61" x14ac:dyDescent="0.25">
      <c r="A177" s="441"/>
      <c r="B177" s="227">
        <f>Inscription!K26</f>
        <v>0</v>
      </c>
      <c r="C177" s="227">
        <f>Inscription!L26</f>
        <v>0</v>
      </c>
      <c r="D177" s="319"/>
      <c r="E177" s="315"/>
      <c r="F177" s="315"/>
      <c r="G177" s="315"/>
      <c r="H177" s="316"/>
      <c r="I177" s="319"/>
      <c r="J177" s="316"/>
      <c r="K177" s="319"/>
      <c r="L177" s="315"/>
      <c r="M177" s="315"/>
      <c r="N177" s="315"/>
      <c r="O177" s="315"/>
      <c r="P177" s="315"/>
      <c r="Q177" s="316"/>
      <c r="R177" s="319"/>
      <c r="S177" s="316"/>
      <c r="T177" s="319"/>
      <c r="U177" s="315"/>
      <c r="V177" s="315"/>
      <c r="W177" s="315"/>
      <c r="X177" s="315"/>
      <c r="Y177" s="315"/>
      <c r="Z177" s="316"/>
      <c r="AA177" s="319"/>
      <c r="AB177" s="316"/>
      <c r="AC177" s="319"/>
      <c r="AD177" s="315"/>
      <c r="AE177" s="315"/>
      <c r="AF177" s="315"/>
      <c r="AG177" s="315"/>
      <c r="AH177" s="315"/>
      <c r="AI177" s="316"/>
      <c r="AJ177" s="319"/>
      <c r="AK177" s="316"/>
      <c r="AL177" s="319"/>
      <c r="AM177" s="315"/>
      <c r="AN177" s="315"/>
      <c r="AO177" s="315"/>
      <c r="AP177" s="315"/>
      <c r="AQ177" s="315"/>
      <c r="AR177" s="315"/>
      <c r="AS177" s="315"/>
      <c r="AT177" s="315"/>
      <c r="AU177" s="316"/>
      <c r="AV177" s="319"/>
      <c r="AW177" s="316"/>
      <c r="AX177" s="374">
        <f>SUMIF('Senior H'!$B$5:$B$34,$C177,'Senior H'!$I$5:$I$34)</f>
        <v>0</v>
      </c>
      <c r="AY177" s="275">
        <f>SUMIF('Senior H'!$B$39:$B$68,$C177,'Senior H'!$I$39:$I$68)</f>
        <v>0</v>
      </c>
      <c r="AZ177" s="275">
        <f>SUMIF('Senior H'!$B$73:$B$102,$C177,'Senior H'!$I$73:$I$102)</f>
        <v>0</v>
      </c>
      <c r="BA177" s="275">
        <f>SUMIF('Senior H'!$B$107:$B$136,$C177,'Senior H'!$I$107:$I$136)</f>
        <v>0</v>
      </c>
      <c r="BB177" s="371">
        <f>SUMIF('Senior H'!$B$141:$B$170,$C177,'Senior H'!$I$141:$I$170)</f>
        <v>0</v>
      </c>
      <c r="BC177" s="275">
        <f>SUMIF('Senior H'!$B$175:$B$204,$C177,'Senior H'!$I$175:$I$204)</f>
        <v>0</v>
      </c>
      <c r="BD177" s="334">
        <f>SUMIF('Senior H'!$B$209:$B$238,$C177,'Senior H'!$I$209:$I$238)</f>
        <v>0</v>
      </c>
      <c r="BE177" s="334">
        <f>SUMIF('Senior H'!$B$243:$B$274,$C177,'Senior H'!$I$243:$I$274)</f>
        <v>0</v>
      </c>
      <c r="BF177" s="334">
        <f>SUMIF('Senior H'!$B$279:$B$310,$C177,'Senior H'!$I$279:$I$310)</f>
        <v>0</v>
      </c>
      <c r="BG177" s="331">
        <f>SUMIF('Senior H'!$B$315:$B$346,$C177,'Senior H'!$I$315:$I$346)</f>
        <v>0</v>
      </c>
      <c r="BH177" s="343">
        <f t="shared" si="10"/>
        <v>0</v>
      </c>
      <c r="BI177" s="344">
        <f t="shared" si="11"/>
        <v>18</v>
      </c>
    </row>
    <row r="178" spans="1:61" x14ac:dyDescent="0.25">
      <c r="A178" s="441"/>
      <c r="B178" s="227">
        <f>Inscription!K27</f>
        <v>0</v>
      </c>
      <c r="C178" s="227">
        <f>Inscription!L27</f>
        <v>0</v>
      </c>
      <c r="D178" s="319"/>
      <c r="E178" s="315"/>
      <c r="F178" s="315"/>
      <c r="G178" s="315"/>
      <c r="H178" s="316"/>
      <c r="I178" s="319"/>
      <c r="J178" s="316"/>
      <c r="K178" s="319"/>
      <c r="L178" s="315"/>
      <c r="M178" s="315"/>
      <c r="N178" s="315"/>
      <c r="O178" s="315"/>
      <c r="P178" s="315"/>
      <c r="Q178" s="316"/>
      <c r="R178" s="319"/>
      <c r="S178" s="316"/>
      <c r="T178" s="319"/>
      <c r="U178" s="315"/>
      <c r="V178" s="315"/>
      <c r="W178" s="315"/>
      <c r="X178" s="315"/>
      <c r="Y178" s="315"/>
      <c r="Z178" s="316"/>
      <c r="AA178" s="319"/>
      <c r="AB178" s="316"/>
      <c r="AC178" s="319"/>
      <c r="AD178" s="315"/>
      <c r="AE178" s="315"/>
      <c r="AF178" s="315"/>
      <c r="AG178" s="315"/>
      <c r="AH178" s="315"/>
      <c r="AI178" s="316"/>
      <c r="AJ178" s="319"/>
      <c r="AK178" s="316"/>
      <c r="AL178" s="319"/>
      <c r="AM178" s="315"/>
      <c r="AN178" s="315"/>
      <c r="AO178" s="315"/>
      <c r="AP178" s="315"/>
      <c r="AQ178" s="315"/>
      <c r="AR178" s="315"/>
      <c r="AS178" s="315"/>
      <c r="AT178" s="315"/>
      <c r="AU178" s="316"/>
      <c r="AV178" s="319"/>
      <c r="AW178" s="316"/>
      <c r="AX178" s="374">
        <f>SUMIF('Senior H'!$B$5:$B$34,$C178,'Senior H'!$I$5:$I$34)</f>
        <v>0</v>
      </c>
      <c r="AY178" s="275">
        <f>SUMIF('Senior H'!$B$39:$B$68,$C178,'Senior H'!$I$39:$I$68)</f>
        <v>0</v>
      </c>
      <c r="AZ178" s="275">
        <f>SUMIF('Senior H'!$B$73:$B$102,$C178,'Senior H'!$I$73:$I$102)</f>
        <v>0</v>
      </c>
      <c r="BA178" s="275">
        <f>SUMIF('Senior H'!$B$107:$B$136,$C178,'Senior H'!$I$107:$I$136)</f>
        <v>0</v>
      </c>
      <c r="BB178" s="371">
        <f>SUMIF('Senior H'!$B$141:$B$170,$C178,'Senior H'!$I$141:$I$170)</f>
        <v>0</v>
      </c>
      <c r="BC178" s="275">
        <f>SUMIF('Senior H'!$B$175:$B$204,$C178,'Senior H'!$I$175:$I$204)</f>
        <v>0</v>
      </c>
      <c r="BD178" s="334">
        <f>SUMIF('Senior H'!$B$209:$B$238,$C178,'Senior H'!$I$209:$I$238)</f>
        <v>0</v>
      </c>
      <c r="BE178" s="334">
        <f>SUMIF('Senior H'!$B$243:$B$274,$C178,'Senior H'!$I$243:$I$274)</f>
        <v>0</v>
      </c>
      <c r="BF178" s="334">
        <f>SUMIF('Senior H'!$B$279:$B$310,$C178,'Senior H'!$I$279:$I$310)</f>
        <v>0</v>
      </c>
      <c r="BG178" s="331">
        <f>SUMIF('Senior H'!$B$315:$B$346,$C178,'Senior H'!$I$315:$I$346)</f>
        <v>0</v>
      </c>
      <c r="BH178" s="343">
        <f t="shared" si="10"/>
        <v>0</v>
      </c>
      <c r="BI178" s="344">
        <f t="shared" si="11"/>
        <v>18</v>
      </c>
    </row>
    <row r="179" spans="1:61" x14ac:dyDescent="0.25">
      <c r="A179" s="441"/>
      <c r="B179" s="227">
        <f>Inscription!K28</f>
        <v>0</v>
      </c>
      <c r="C179" s="227">
        <f>Inscription!L28</f>
        <v>0</v>
      </c>
      <c r="D179" s="319"/>
      <c r="E179" s="315"/>
      <c r="F179" s="315"/>
      <c r="G179" s="315"/>
      <c r="H179" s="316"/>
      <c r="I179" s="319"/>
      <c r="J179" s="316"/>
      <c r="K179" s="319"/>
      <c r="L179" s="315"/>
      <c r="M179" s="315"/>
      <c r="N179" s="315"/>
      <c r="O179" s="315"/>
      <c r="P179" s="315"/>
      <c r="Q179" s="316"/>
      <c r="R179" s="319"/>
      <c r="S179" s="316"/>
      <c r="T179" s="319"/>
      <c r="U179" s="315"/>
      <c r="V179" s="315"/>
      <c r="W179" s="315"/>
      <c r="X179" s="315"/>
      <c r="Y179" s="315"/>
      <c r="Z179" s="316"/>
      <c r="AA179" s="319"/>
      <c r="AB179" s="316"/>
      <c r="AC179" s="319"/>
      <c r="AD179" s="315"/>
      <c r="AE179" s="315"/>
      <c r="AF179" s="315"/>
      <c r="AG179" s="315"/>
      <c r="AH179" s="315"/>
      <c r="AI179" s="316"/>
      <c r="AJ179" s="319"/>
      <c r="AK179" s="316"/>
      <c r="AL179" s="319"/>
      <c r="AM179" s="315"/>
      <c r="AN179" s="315"/>
      <c r="AO179" s="315"/>
      <c r="AP179" s="315"/>
      <c r="AQ179" s="315"/>
      <c r="AR179" s="315"/>
      <c r="AS179" s="315"/>
      <c r="AT179" s="315"/>
      <c r="AU179" s="316"/>
      <c r="AV179" s="319"/>
      <c r="AW179" s="316"/>
      <c r="AX179" s="374">
        <f>SUMIF('Senior H'!$B$5:$B$34,$C179,'Senior H'!$I$5:$I$34)</f>
        <v>0</v>
      </c>
      <c r="AY179" s="275">
        <f>SUMIF('Senior H'!$B$39:$B$68,$C179,'Senior H'!$I$39:$I$68)</f>
        <v>0</v>
      </c>
      <c r="AZ179" s="275">
        <f>SUMIF('Senior H'!$B$73:$B$102,$C179,'Senior H'!$I$73:$I$102)</f>
        <v>0</v>
      </c>
      <c r="BA179" s="275">
        <f>SUMIF('Senior H'!$B$107:$B$136,$C179,'Senior H'!$I$107:$I$136)</f>
        <v>0</v>
      </c>
      <c r="BB179" s="371">
        <f>SUMIF('Senior H'!$B$141:$B$170,$C179,'Senior H'!$I$141:$I$170)</f>
        <v>0</v>
      </c>
      <c r="BC179" s="275">
        <f>SUMIF('Senior H'!$B$175:$B$204,$C179,'Senior H'!$I$175:$I$204)</f>
        <v>0</v>
      </c>
      <c r="BD179" s="334">
        <f>SUMIF('Senior H'!$B$209:$B$238,$C179,'Senior H'!$I$209:$I$238)</f>
        <v>0</v>
      </c>
      <c r="BE179" s="334">
        <f>SUMIF('Senior H'!$B$243:$B$274,$C179,'Senior H'!$I$243:$I$274)</f>
        <v>0</v>
      </c>
      <c r="BF179" s="334">
        <f>SUMIF('Senior H'!$B$279:$B$310,$C179,'Senior H'!$I$279:$I$310)</f>
        <v>0</v>
      </c>
      <c r="BG179" s="331">
        <f>SUMIF('Senior H'!$B$315:$B$346,$C179,'Senior H'!$I$315:$I$346)</f>
        <v>0</v>
      </c>
      <c r="BH179" s="343">
        <f t="shared" si="10"/>
        <v>0</v>
      </c>
      <c r="BI179" s="344">
        <f t="shared" si="11"/>
        <v>18</v>
      </c>
    </row>
    <row r="180" spans="1:61" x14ac:dyDescent="0.25">
      <c r="A180" s="441"/>
      <c r="B180" s="227">
        <f>Inscription!K29</f>
        <v>0</v>
      </c>
      <c r="C180" s="227">
        <f>Inscription!L29</f>
        <v>0</v>
      </c>
      <c r="D180" s="319"/>
      <c r="E180" s="315"/>
      <c r="F180" s="315"/>
      <c r="G180" s="315"/>
      <c r="H180" s="316"/>
      <c r="I180" s="319"/>
      <c r="J180" s="316"/>
      <c r="K180" s="319"/>
      <c r="L180" s="315"/>
      <c r="M180" s="315"/>
      <c r="N180" s="315"/>
      <c r="O180" s="315"/>
      <c r="P180" s="315"/>
      <c r="Q180" s="316"/>
      <c r="R180" s="319"/>
      <c r="S180" s="316"/>
      <c r="T180" s="319"/>
      <c r="U180" s="315"/>
      <c r="V180" s="315"/>
      <c r="W180" s="315"/>
      <c r="X180" s="315"/>
      <c r="Y180" s="315"/>
      <c r="Z180" s="316"/>
      <c r="AA180" s="319"/>
      <c r="AB180" s="316"/>
      <c r="AC180" s="319"/>
      <c r="AD180" s="315"/>
      <c r="AE180" s="315"/>
      <c r="AF180" s="315"/>
      <c r="AG180" s="315"/>
      <c r="AH180" s="315"/>
      <c r="AI180" s="316"/>
      <c r="AJ180" s="319"/>
      <c r="AK180" s="316"/>
      <c r="AL180" s="319"/>
      <c r="AM180" s="315"/>
      <c r="AN180" s="315"/>
      <c r="AO180" s="315"/>
      <c r="AP180" s="315"/>
      <c r="AQ180" s="315"/>
      <c r="AR180" s="315"/>
      <c r="AS180" s="315"/>
      <c r="AT180" s="315"/>
      <c r="AU180" s="316"/>
      <c r="AV180" s="319"/>
      <c r="AW180" s="316"/>
      <c r="AX180" s="374">
        <f>SUMIF('Senior H'!$B$5:$B$34,$C180,'Senior H'!$I$5:$I$34)</f>
        <v>0</v>
      </c>
      <c r="AY180" s="275">
        <f>SUMIF('Senior H'!$B$39:$B$68,$C180,'Senior H'!$I$39:$I$68)</f>
        <v>0</v>
      </c>
      <c r="AZ180" s="275">
        <f>SUMIF('Senior H'!$B$73:$B$102,$C180,'Senior H'!$I$73:$I$102)</f>
        <v>0</v>
      </c>
      <c r="BA180" s="275">
        <f>SUMIF('Senior H'!$B$107:$B$136,$C180,'Senior H'!$I$107:$I$136)</f>
        <v>0</v>
      </c>
      <c r="BB180" s="371">
        <f>SUMIF('Senior H'!$B$141:$B$170,$C180,'Senior H'!$I$141:$I$170)</f>
        <v>0</v>
      </c>
      <c r="BC180" s="275">
        <f>SUMIF('Senior H'!$B$175:$B$204,$C180,'Senior H'!$I$175:$I$204)</f>
        <v>0</v>
      </c>
      <c r="BD180" s="334">
        <f>SUMIF('Senior H'!$B$209:$B$238,$C180,'Senior H'!$I$209:$I$238)</f>
        <v>0</v>
      </c>
      <c r="BE180" s="334">
        <f>SUMIF('Senior H'!$B$243:$B$274,$C180,'Senior H'!$I$243:$I$274)</f>
        <v>0</v>
      </c>
      <c r="BF180" s="334">
        <f>SUMIF('Senior H'!$B$279:$B$310,$C180,'Senior H'!$I$279:$I$310)</f>
        <v>0</v>
      </c>
      <c r="BG180" s="331">
        <f>SUMIF('Senior H'!$B$315:$B$346,$C180,'Senior H'!$I$315:$I$346)</f>
        <v>0</v>
      </c>
      <c r="BH180" s="343">
        <f t="shared" si="10"/>
        <v>0</v>
      </c>
      <c r="BI180" s="344">
        <f t="shared" si="11"/>
        <v>18</v>
      </c>
    </row>
    <row r="181" spans="1:61" x14ac:dyDescent="0.25">
      <c r="A181" s="441"/>
      <c r="B181" s="227">
        <f>Inscription!K30</f>
        <v>0</v>
      </c>
      <c r="C181" s="227">
        <f>Inscription!L30</f>
        <v>0</v>
      </c>
      <c r="D181" s="324"/>
      <c r="E181" s="325"/>
      <c r="F181" s="325"/>
      <c r="G181" s="325"/>
      <c r="H181" s="326"/>
      <c r="I181" s="324"/>
      <c r="J181" s="326"/>
      <c r="K181" s="324"/>
      <c r="L181" s="325"/>
      <c r="M181" s="325"/>
      <c r="N181" s="325"/>
      <c r="O181" s="325"/>
      <c r="P181" s="325"/>
      <c r="Q181" s="326"/>
      <c r="R181" s="324"/>
      <c r="S181" s="326"/>
      <c r="T181" s="324"/>
      <c r="U181" s="325"/>
      <c r="V181" s="325"/>
      <c r="W181" s="325"/>
      <c r="X181" s="325"/>
      <c r="Y181" s="325"/>
      <c r="Z181" s="326"/>
      <c r="AA181" s="324"/>
      <c r="AB181" s="326"/>
      <c r="AC181" s="324"/>
      <c r="AD181" s="325"/>
      <c r="AE181" s="325"/>
      <c r="AF181" s="325"/>
      <c r="AG181" s="325"/>
      <c r="AH181" s="325"/>
      <c r="AI181" s="326"/>
      <c r="AJ181" s="324"/>
      <c r="AK181" s="326"/>
      <c r="AL181" s="324"/>
      <c r="AM181" s="325"/>
      <c r="AN181" s="325"/>
      <c r="AO181" s="325"/>
      <c r="AP181" s="325"/>
      <c r="AQ181" s="325"/>
      <c r="AR181" s="325"/>
      <c r="AS181" s="325"/>
      <c r="AT181" s="325"/>
      <c r="AU181" s="326"/>
      <c r="AV181" s="324"/>
      <c r="AW181" s="326"/>
      <c r="AX181" s="374">
        <f>SUMIF('Senior H'!$B$5:$B$34,$C181,'Senior H'!$I$5:$I$34)</f>
        <v>0</v>
      </c>
      <c r="AY181" s="275">
        <f>SUMIF('Senior H'!$B$39:$B$68,$C181,'Senior H'!$I$39:$I$68)</f>
        <v>0</v>
      </c>
      <c r="AZ181" s="275">
        <f>SUMIF('Senior H'!$B$73:$B$102,$C181,'Senior H'!$I$73:$I$102)</f>
        <v>0</v>
      </c>
      <c r="BA181" s="275">
        <f>SUMIF('Senior H'!$B$107:$B$136,$C181,'Senior H'!$I$107:$I$136)</f>
        <v>0</v>
      </c>
      <c r="BB181" s="371">
        <f>SUMIF('Senior H'!$B$141:$B$170,$C181,'Senior H'!$I$141:$I$170)</f>
        <v>0</v>
      </c>
      <c r="BC181" s="275">
        <f>SUMIF('Senior H'!$B$175:$B$204,$C181,'Senior H'!$I$175:$I$204)</f>
        <v>0</v>
      </c>
      <c r="BD181" s="334">
        <f>SUMIF('Senior H'!$B$209:$B$238,$C181,'Senior H'!$I$209:$I$238)</f>
        <v>0</v>
      </c>
      <c r="BE181" s="334">
        <f>SUMIF('Senior H'!$B$243:$B$274,$C181,'Senior H'!$I$243:$I$274)</f>
        <v>0</v>
      </c>
      <c r="BF181" s="334">
        <f>SUMIF('Senior H'!$B$279:$B$310,$C181,'Senior H'!$I$279:$I$310)</f>
        <v>0</v>
      </c>
      <c r="BG181" s="331">
        <f>SUMIF('Senior H'!$B$315:$B$346,$C181,'Senior H'!$I$315:$I$346)</f>
        <v>0</v>
      </c>
      <c r="BH181" s="343">
        <f t="shared" si="10"/>
        <v>0</v>
      </c>
      <c r="BI181" s="344">
        <f t="shared" si="11"/>
        <v>18</v>
      </c>
    </row>
    <row r="182" spans="1:61" ht="15.75" thickBot="1" x14ac:dyDescent="0.3">
      <c r="A182" s="442"/>
      <c r="B182" s="228">
        <f>Inscription!K31</f>
        <v>0</v>
      </c>
      <c r="C182" s="228">
        <f>Inscription!L31</f>
        <v>0</v>
      </c>
      <c r="D182" s="327"/>
      <c r="E182" s="328"/>
      <c r="F182" s="328"/>
      <c r="G182" s="328"/>
      <c r="H182" s="329"/>
      <c r="I182" s="327"/>
      <c r="J182" s="329"/>
      <c r="K182" s="327"/>
      <c r="L182" s="328"/>
      <c r="M182" s="328"/>
      <c r="N182" s="328"/>
      <c r="O182" s="328"/>
      <c r="P182" s="328"/>
      <c r="Q182" s="329"/>
      <c r="R182" s="327"/>
      <c r="S182" s="329"/>
      <c r="T182" s="327"/>
      <c r="U182" s="328"/>
      <c r="V182" s="328"/>
      <c r="W182" s="328"/>
      <c r="X182" s="328"/>
      <c r="Y182" s="328"/>
      <c r="Z182" s="329"/>
      <c r="AA182" s="327"/>
      <c r="AB182" s="329"/>
      <c r="AC182" s="327"/>
      <c r="AD182" s="328"/>
      <c r="AE182" s="328"/>
      <c r="AF182" s="328"/>
      <c r="AG182" s="328"/>
      <c r="AH182" s="328"/>
      <c r="AI182" s="329"/>
      <c r="AJ182" s="327"/>
      <c r="AK182" s="329"/>
      <c r="AL182" s="327"/>
      <c r="AM182" s="328"/>
      <c r="AN182" s="328"/>
      <c r="AO182" s="328"/>
      <c r="AP182" s="328"/>
      <c r="AQ182" s="328"/>
      <c r="AR182" s="328"/>
      <c r="AS182" s="328"/>
      <c r="AT182" s="328"/>
      <c r="AU182" s="329"/>
      <c r="AV182" s="327"/>
      <c r="AW182" s="329"/>
      <c r="AX182" s="375">
        <f>SUMIF('Senior H'!$B$5:$B$34,$C182,'Senior H'!$I$5:$I$34)</f>
        <v>0</v>
      </c>
      <c r="AY182" s="234">
        <f>SUMIF('Senior H'!$B$39:$B$68,$C182,'Senior H'!$I$39:$I$68)</f>
        <v>0</v>
      </c>
      <c r="AZ182" s="234">
        <f>SUMIF('Senior H'!$B$73:$B$102,$C182,'Senior H'!$I$73:$I$102)</f>
        <v>0</v>
      </c>
      <c r="BA182" s="234">
        <f>SUMIF('Senior H'!$B$107:$B$136,$C182,'Senior H'!$I$107:$I$136)</f>
        <v>0</v>
      </c>
      <c r="BB182" s="372">
        <f>SUMIF('Senior H'!$B$141:$B$170,$C182,'Senior H'!$I$141:$I$170)</f>
        <v>0</v>
      </c>
      <c r="BC182" s="234">
        <f>SUMIF('Senior H'!$B$175:$B$204,$C182,'Senior H'!$I$175:$I$204)</f>
        <v>0</v>
      </c>
      <c r="BD182" s="335">
        <f>SUMIF('Senior H'!$B$209:$B$238,$C182,'Senior H'!$I$209:$I$238)</f>
        <v>0</v>
      </c>
      <c r="BE182" s="335">
        <f>SUMIF('Senior H'!$B$243:$B$274,$C182,'Senior H'!$I$243:$I$274)</f>
        <v>0</v>
      </c>
      <c r="BF182" s="335">
        <f>SUMIF('Senior H'!$B$279:$B$310,$C182,'Senior H'!$I$279:$I$310)</f>
        <v>0</v>
      </c>
      <c r="BG182" s="332">
        <f>SUMIF('Senior H'!$B$315:$B$346,$C182,'Senior H'!$I$315:$I$346)</f>
        <v>0</v>
      </c>
      <c r="BH182" s="345">
        <f t="shared" si="10"/>
        <v>0</v>
      </c>
      <c r="BI182" s="344">
        <f t="shared" si="11"/>
        <v>18</v>
      </c>
    </row>
  </sheetData>
  <mergeCells count="15">
    <mergeCell ref="A93:A122"/>
    <mergeCell ref="A123:A152"/>
    <mergeCell ref="A153:A182"/>
    <mergeCell ref="AX1:BG1"/>
    <mergeCell ref="C1:C2"/>
    <mergeCell ref="AC1:AI1"/>
    <mergeCell ref="AL1:AU1"/>
    <mergeCell ref="D1:J1"/>
    <mergeCell ref="K1:S1"/>
    <mergeCell ref="T1:AB1"/>
    <mergeCell ref="B1:B2"/>
    <mergeCell ref="A1:A2"/>
    <mergeCell ref="A3:A32"/>
    <mergeCell ref="A33:A62"/>
    <mergeCell ref="A63:A9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9"/>
  </sheetPr>
  <dimension ref="A1:L31"/>
  <sheetViews>
    <sheetView topLeftCell="E1" zoomScaleNormal="100" workbookViewId="0">
      <selection activeCell="J12" sqref="J12"/>
    </sheetView>
  </sheetViews>
  <sheetFormatPr baseColWidth="10" defaultColWidth="11.5703125" defaultRowHeight="15" x14ac:dyDescent="0.25"/>
  <cols>
    <col min="2" max="2" width="30.7109375" customWidth="1"/>
    <col min="4" max="4" width="30.7109375" customWidth="1"/>
    <col min="6" max="6" width="30.7109375" customWidth="1"/>
    <col min="7" max="7" width="11.42578125" customWidth="1"/>
    <col min="8" max="8" width="30.7109375" customWidth="1"/>
    <col min="10" max="10" width="30.7109375" customWidth="1"/>
    <col min="12" max="12" width="30.7109375" customWidth="1"/>
  </cols>
  <sheetData>
    <row r="1" spans="1:12" s="377" customFormat="1" ht="48" customHeight="1" thickBot="1" x14ac:dyDescent="0.3">
      <c r="A1" s="388" t="s">
        <v>0</v>
      </c>
      <c r="B1" s="389"/>
      <c r="C1" s="390" t="s">
        <v>1</v>
      </c>
      <c r="D1" s="390"/>
      <c r="E1" s="388" t="s">
        <v>4</v>
      </c>
      <c r="F1" s="389"/>
      <c r="G1" s="390" t="s">
        <v>5</v>
      </c>
      <c r="H1" s="389"/>
      <c r="I1" s="388" t="s">
        <v>2</v>
      </c>
      <c r="J1" s="389"/>
      <c r="K1" s="388" t="s">
        <v>3</v>
      </c>
      <c r="L1" s="389"/>
    </row>
    <row r="2" spans="1:12" x14ac:dyDescent="0.25">
      <c r="A2" s="264" t="s">
        <v>124</v>
      </c>
      <c r="B2" s="265" t="s">
        <v>186</v>
      </c>
      <c r="C2" s="264" t="s">
        <v>124</v>
      </c>
      <c r="D2" s="265" t="s">
        <v>187</v>
      </c>
      <c r="E2" s="264" t="s">
        <v>124</v>
      </c>
      <c r="F2" s="265" t="s">
        <v>188</v>
      </c>
      <c r="G2" s="264" t="s">
        <v>127</v>
      </c>
      <c r="H2" s="265" t="s">
        <v>189</v>
      </c>
      <c r="I2" s="268" t="s">
        <v>124</v>
      </c>
      <c r="J2" s="362" t="s">
        <v>190</v>
      </c>
      <c r="K2" s="264" t="s">
        <v>127</v>
      </c>
      <c r="L2" s="362" t="s">
        <v>191</v>
      </c>
    </row>
    <row r="3" spans="1:12" x14ac:dyDescent="0.25">
      <c r="A3" s="264" t="s">
        <v>134</v>
      </c>
      <c r="B3" s="265" t="s">
        <v>192</v>
      </c>
      <c r="C3" s="264" t="s">
        <v>123</v>
      </c>
      <c r="D3" s="266" t="s">
        <v>193</v>
      </c>
      <c r="E3" s="264" t="s">
        <v>123</v>
      </c>
      <c r="F3" s="265" t="s">
        <v>194</v>
      </c>
      <c r="G3" s="264" t="s">
        <v>127</v>
      </c>
      <c r="H3" s="265" t="s">
        <v>195</v>
      </c>
      <c r="I3" s="264" t="s">
        <v>134</v>
      </c>
      <c r="J3" s="362" t="s">
        <v>196</v>
      </c>
      <c r="K3" s="264" t="s">
        <v>124</v>
      </c>
      <c r="L3" s="362" t="s">
        <v>197</v>
      </c>
    </row>
    <row r="4" spans="1:12" x14ac:dyDescent="0.25">
      <c r="A4" s="264" t="s">
        <v>123</v>
      </c>
      <c r="B4" s="265" t="s">
        <v>198</v>
      </c>
      <c r="C4" s="264" t="s">
        <v>127</v>
      </c>
      <c r="D4" s="266" t="s">
        <v>199</v>
      </c>
      <c r="E4" s="264" t="s">
        <v>127</v>
      </c>
      <c r="F4" s="265" t="s">
        <v>200</v>
      </c>
      <c r="G4" s="267" t="s">
        <v>127</v>
      </c>
      <c r="H4" s="265" t="s">
        <v>201</v>
      </c>
      <c r="I4" s="264" t="s">
        <v>134</v>
      </c>
      <c r="J4" s="362" t="s">
        <v>202</v>
      </c>
      <c r="K4" s="264" t="s">
        <v>124</v>
      </c>
      <c r="L4" s="362" t="s">
        <v>203</v>
      </c>
    </row>
    <row r="5" spans="1:12" x14ac:dyDescent="0.25">
      <c r="A5" s="264" t="s">
        <v>127</v>
      </c>
      <c r="B5" s="265" t="s">
        <v>204</v>
      </c>
      <c r="C5" s="264" t="s">
        <v>132</v>
      </c>
      <c r="D5" s="266" t="s">
        <v>205</v>
      </c>
      <c r="E5" s="264" t="s">
        <v>127</v>
      </c>
      <c r="F5" s="265" t="s">
        <v>206</v>
      </c>
      <c r="G5" s="267" t="s">
        <v>132</v>
      </c>
      <c r="H5" s="265" t="s">
        <v>207</v>
      </c>
      <c r="I5" s="264" t="s">
        <v>127</v>
      </c>
      <c r="J5" s="362" t="s">
        <v>208</v>
      </c>
      <c r="K5" s="264" t="s">
        <v>184</v>
      </c>
      <c r="L5" s="362" t="s">
        <v>209</v>
      </c>
    </row>
    <row r="6" spans="1:12" x14ac:dyDescent="0.25">
      <c r="A6" s="264" t="s">
        <v>127</v>
      </c>
      <c r="B6" s="265" t="s">
        <v>210</v>
      </c>
      <c r="C6" s="264" t="s">
        <v>211</v>
      </c>
      <c r="D6" s="266" t="s">
        <v>212</v>
      </c>
      <c r="E6" s="264" t="s">
        <v>127</v>
      </c>
      <c r="F6" s="265" t="s">
        <v>213</v>
      </c>
      <c r="G6" s="267" t="s">
        <v>131</v>
      </c>
      <c r="H6" s="265" t="s">
        <v>214</v>
      </c>
      <c r="I6" s="264" t="s">
        <v>127</v>
      </c>
      <c r="J6" s="362" t="s">
        <v>215</v>
      </c>
      <c r="K6" s="264" t="s">
        <v>184</v>
      </c>
      <c r="L6" s="362" t="s">
        <v>216</v>
      </c>
    </row>
    <row r="7" spans="1:12" x14ac:dyDescent="0.25">
      <c r="A7" s="264" t="s">
        <v>211</v>
      </c>
      <c r="B7" s="265" t="s">
        <v>217</v>
      </c>
      <c r="C7" s="264" t="s">
        <v>131</v>
      </c>
      <c r="D7" s="266" t="s">
        <v>218</v>
      </c>
      <c r="E7" s="264" t="s">
        <v>132</v>
      </c>
      <c r="F7" s="265" t="s">
        <v>219</v>
      </c>
      <c r="G7" s="267" t="s">
        <v>131</v>
      </c>
      <c r="H7" s="265" t="s">
        <v>220</v>
      </c>
      <c r="I7" s="264" t="s">
        <v>185</v>
      </c>
      <c r="J7" s="362" t="s">
        <v>221</v>
      </c>
      <c r="K7" s="264" t="s">
        <v>184</v>
      </c>
      <c r="L7" s="362" t="s">
        <v>222</v>
      </c>
    </row>
    <row r="8" spans="1:12" x14ac:dyDescent="0.25">
      <c r="A8" s="264" t="s">
        <v>211</v>
      </c>
      <c r="B8" s="265" t="s">
        <v>223</v>
      </c>
      <c r="C8" s="264" t="s">
        <v>131</v>
      </c>
      <c r="D8" s="266" t="s">
        <v>224</v>
      </c>
      <c r="E8" s="264" t="s">
        <v>185</v>
      </c>
      <c r="F8" s="265" t="s">
        <v>225</v>
      </c>
      <c r="G8" s="267" t="s">
        <v>129</v>
      </c>
      <c r="H8" s="265" t="s">
        <v>226</v>
      </c>
      <c r="I8" s="264" t="s">
        <v>184</v>
      </c>
      <c r="J8" s="362" t="s">
        <v>227</v>
      </c>
      <c r="K8" s="264" t="s">
        <v>211</v>
      </c>
      <c r="L8" s="362" t="s">
        <v>228</v>
      </c>
    </row>
    <row r="9" spans="1:12" x14ac:dyDescent="0.25">
      <c r="A9" s="264" t="s">
        <v>131</v>
      </c>
      <c r="B9" s="265" t="s">
        <v>229</v>
      </c>
      <c r="C9" s="264" t="s">
        <v>131</v>
      </c>
      <c r="D9" s="266" t="s">
        <v>230</v>
      </c>
      <c r="E9" s="264" t="s">
        <v>185</v>
      </c>
      <c r="F9" s="265" t="s">
        <v>231</v>
      </c>
      <c r="G9" s="267" t="s">
        <v>129</v>
      </c>
      <c r="H9" s="265" t="s">
        <v>232</v>
      </c>
      <c r="I9" s="264" t="s">
        <v>184</v>
      </c>
      <c r="J9" s="265" t="s">
        <v>179</v>
      </c>
      <c r="K9" s="264" t="s">
        <v>211</v>
      </c>
      <c r="L9" s="362" t="s">
        <v>233</v>
      </c>
    </row>
    <row r="10" spans="1:12" x14ac:dyDescent="0.25">
      <c r="A10" s="264" t="s">
        <v>131</v>
      </c>
      <c r="B10" s="265" t="s">
        <v>234</v>
      </c>
      <c r="C10" s="264" t="s">
        <v>131</v>
      </c>
      <c r="D10" s="266" t="s">
        <v>235</v>
      </c>
      <c r="E10" s="264" t="s">
        <v>211</v>
      </c>
      <c r="F10" s="361" t="s">
        <v>236</v>
      </c>
      <c r="G10" s="267"/>
      <c r="H10" s="265"/>
      <c r="I10" s="264" t="s">
        <v>184</v>
      </c>
      <c r="J10" s="265" t="s">
        <v>237</v>
      </c>
      <c r="K10" s="264" t="s">
        <v>211</v>
      </c>
      <c r="L10" s="362" t="s">
        <v>238</v>
      </c>
    </row>
    <row r="11" spans="1:12" x14ac:dyDescent="0.25">
      <c r="A11" s="264" t="s">
        <v>131</v>
      </c>
      <c r="B11" s="265" t="s">
        <v>239</v>
      </c>
      <c r="C11" s="264" t="s">
        <v>129</v>
      </c>
      <c r="D11" s="266" t="s">
        <v>240</v>
      </c>
      <c r="E11" s="264" t="s">
        <v>131</v>
      </c>
      <c r="F11" s="265" t="s">
        <v>241</v>
      </c>
      <c r="G11" s="267"/>
      <c r="H11" s="265"/>
      <c r="I11" s="264" t="s">
        <v>184</v>
      </c>
      <c r="J11" s="265" t="s">
        <v>242</v>
      </c>
      <c r="K11" s="264" t="s">
        <v>211</v>
      </c>
      <c r="L11" s="362" t="s">
        <v>243</v>
      </c>
    </row>
    <row r="12" spans="1:12" x14ac:dyDescent="0.25">
      <c r="A12" s="264" t="s">
        <v>131</v>
      </c>
      <c r="B12" s="265" t="s">
        <v>235</v>
      </c>
      <c r="C12" s="264" t="s">
        <v>129</v>
      </c>
      <c r="D12" s="266" t="s">
        <v>244</v>
      </c>
      <c r="E12" s="264"/>
      <c r="F12" s="265"/>
      <c r="G12" s="267"/>
      <c r="H12" s="265"/>
      <c r="I12" s="264" t="s">
        <v>184</v>
      </c>
      <c r="J12" s="265" t="s">
        <v>280</v>
      </c>
      <c r="K12" s="264" t="s">
        <v>211</v>
      </c>
      <c r="L12" s="362" t="s">
        <v>246</v>
      </c>
    </row>
    <row r="13" spans="1:12" x14ac:dyDescent="0.25">
      <c r="A13" s="264" t="s">
        <v>131</v>
      </c>
      <c r="B13" s="265" t="s">
        <v>247</v>
      </c>
      <c r="C13" s="264" t="s">
        <v>130</v>
      </c>
      <c r="D13" s="266" t="s">
        <v>248</v>
      </c>
      <c r="E13" s="264"/>
      <c r="F13" s="265"/>
      <c r="G13" s="267"/>
      <c r="H13" s="265"/>
      <c r="I13" s="264" t="s">
        <v>211</v>
      </c>
      <c r="J13" s="265" t="s">
        <v>181</v>
      </c>
      <c r="K13" s="264" t="s">
        <v>131</v>
      </c>
      <c r="L13" s="362" t="s">
        <v>249</v>
      </c>
    </row>
    <row r="14" spans="1:12" x14ac:dyDescent="0.25">
      <c r="A14" s="264" t="s">
        <v>129</v>
      </c>
      <c r="B14" s="265" t="s">
        <v>250</v>
      </c>
      <c r="C14" s="264" t="s">
        <v>130</v>
      </c>
      <c r="D14" s="266" t="s">
        <v>251</v>
      </c>
      <c r="E14" s="264"/>
      <c r="F14" s="265"/>
      <c r="G14" s="267"/>
      <c r="H14" s="265"/>
      <c r="I14" s="264" t="s">
        <v>211</v>
      </c>
      <c r="J14" s="265" t="s">
        <v>252</v>
      </c>
      <c r="K14" s="264" t="s">
        <v>131</v>
      </c>
      <c r="L14" s="265" t="s">
        <v>253</v>
      </c>
    </row>
    <row r="15" spans="1:12" x14ac:dyDescent="0.25">
      <c r="A15" s="264" t="s">
        <v>130</v>
      </c>
      <c r="B15" s="265" t="s">
        <v>254</v>
      </c>
      <c r="C15" s="264"/>
      <c r="D15" s="265"/>
      <c r="E15" s="264"/>
      <c r="F15" s="265"/>
      <c r="G15" s="267"/>
      <c r="H15" s="265"/>
      <c r="I15" s="264" t="s">
        <v>211</v>
      </c>
      <c r="J15" s="265" t="s">
        <v>180</v>
      </c>
      <c r="K15" s="264" t="s">
        <v>131</v>
      </c>
      <c r="L15" s="265" t="s">
        <v>255</v>
      </c>
    </row>
    <row r="16" spans="1:12" x14ac:dyDescent="0.25">
      <c r="A16" s="264" t="s">
        <v>134</v>
      </c>
      <c r="B16" s="265" t="s">
        <v>256</v>
      </c>
      <c r="C16" s="264"/>
      <c r="D16" s="266"/>
      <c r="E16" s="264"/>
      <c r="F16" s="265"/>
      <c r="G16" s="267"/>
      <c r="H16" s="265"/>
      <c r="I16" s="264" t="s">
        <v>211</v>
      </c>
      <c r="J16" s="266" t="s">
        <v>177</v>
      </c>
      <c r="K16" s="264" t="s">
        <v>129</v>
      </c>
      <c r="L16" s="265" t="s">
        <v>257</v>
      </c>
    </row>
    <row r="17" spans="1:12" x14ac:dyDescent="0.25">
      <c r="A17" s="264"/>
      <c r="B17" s="265"/>
      <c r="C17" s="264"/>
      <c r="D17" s="266"/>
      <c r="E17" s="264"/>
      <c r="F17" s="265"/>
      <c r="G17" s="267"/>
      <c r="H17" s="265"/>
      <c r="I17" s="264" t="s">
        <v>211</v>
      </c>
      <c r="J17" s="266" t="s">
        <v>178</v>
      </c>
      <c r="K17" s="264" t="s">
        <v>130</v>
      </c>
      <c r="L17" s="265" t="s">
        <v>258</v>
      </c>
    </row>
    <row r="18" spans="1:12" x14ac:dyDescent="0.25">
      <c r="A18" s="264"/>
      <c r="B18" s="265"/>
      <c r="C18" s="264"/>
      <c r="D18" s="266"/>
      <c r="E18" s="264"/>
      <c r="F18" s="265"/>
      <c r="G18" s="267"/>
      <c r="H18" s="265"/>
      <c r="I18" s="264" t="s">
        <v>211</v>
      </c>
      <c r="J18" s="266" t="s">
        <v>259</v>
      </c>
      <c r="K18" s="264" t="s">
        <v>130</v>
      </c>
      <c r="L18" s="265" t="s">
        <v>260</v>
      </c>
    </row>
    <row r="19" spans="1:12" x14ac:dyDescent="0.25">
      <c r="A19" s="264"/>
      <c r="B19" s="265"/>
      <c r="C19" s="264"/>
      <c r="D19" s="266"/>
      <c r="E19" s="264"/>
      <c r="F19" s="265"/>
      <c r="G19" s="267"/>
      <c r="H19" s="265"/>
      <c r="I19" s="264" t="s">
        <v>131</v>
      </c>
      <c r="J19" s="266" t="s">
        <v>261</v>
      </c>
      <c r="K19" s="264"/>
      <c r="L19" s="265"/>
    </row>
    <row r="20" spans="1:12" x14ac:dyDescent="0.25">
      <c r="A20" s="264"/>
      <c r="B20" s="265"/>
      <c r="C20" s="264"/>
      <c r="D20" s="266"/>
      <c r="E20" s="264"/>
      <c r="F20" s="265"/>
      <c r="G20" s="267"/>
      <c r="H20" s="265"/>
      <c r="I20" s="264" t="s">
        <v>129</v>
      </c>
      <c r="J20" s="266" t="s">
        <v>262</v>
      </c>
      <c r="K20" s="264"/>
      <c r="L20" s="265"/>
    </row>
    <row r="21" spans="1:12" x14ac:dyDescent="0.25">
      <c r="A21" s="264"/>
      <c r="B21" s="265"/>
      <c r="C21" s="264"/>
      <c r="D21" s="266"/>
      <c r="E21" s="264"/>
      <c r="F21" s="265"/>
      <c r="G21" s="267"/>
      <c r="H21" s="265"/>
      <c r="I21" s="264" t="s">
        <v>129</v>
      </c>
      <c r="J21" s="266" t="s">
        <v>263</v>
      </c>
      <c r="K21" s="264"/>
      <c r="L21" s="265"/>
    </row>
    <row r="22" spans="1:12" x14ac:dyDescent="0.25">
      <c r="A22" s="264"/>
      <c r="B22" s="265"/>
      <c r="C22" s="264"/>
      <c r="D22" s="266"/>
      <c r="E22" s="264"/>
      <c r="F22" s="265"/>
      <c r="G22" s="267"/>
      <c r="H22" s="265"/>
      <c r="I22" s="264"/>
      <c r="J22" s="266"/>
      <c r="K22" s="264"/>
      <c r="L22" s="265"/>
    </row>
    <row r="23" spans="1:12" x14ac:dyDescent="0.25">
      <c r="A23" s="264"/>
      <c r="B23" s="265"/>
      <c r="C23" s="264"/>
      <c r="D23" s="266"/>
      <c r="E23" s="264"/>
      <c r="F23" s="265"/>
      <c r="G23" s="267"/>
      <c r="H23" s="265"/>
      <c r="I23" s="264"/>
      <c r="J23" s="266"/>
      <c r="K23" s="264"/>
      <c r="L23" s="265"/>
    </row>
    <row r="24" spans="1:12" x14ac:dyDescent="0.25">
      <c r="A24" s="264"/>
      <c r="B24" s="265"/>
      <c r="C24" s="264"/>
      <c r="D24" s="266"/>
      <c r="E24" s="264"/>
      <c r="F24" s="265"/>
      <c r="G24" s="267"/>
      <c r="H24" s="265"/>
      <c r="I24" s="264"/>
      <c r="J24" s="266"/>
      <c r="K24" s="264"/>
      <c r="L24" s="265"/>
    </row>
    <row r="25" spans="1:12" x14ac:dyDescent="0.25">
      <c r="A25" s="264"/>
      <c r="B25" s="265"/>
      <c r="C25" s="264"/>
      <c r="D25" s="266"/>
      <c r="E25" s="264"/>
      <c r="F25" s="265"/>
      <c r="G25" s="267"/>
      <c r="H25" s="265"/>
      <c r="I25" s="264"/>
      <c r="J25" s="266"/>
      <c r="K25" s="264"/>
      <c r="L25" s="265"/>
    </row>
    <row r="26" spans="1:12" x14ac:dyDescent="0.25">
      <c r="A26" s="264"/>
      <c r="B26" s="265"/>
      <c r="C26" s="264"/>
      <c r="D26" s="266"/>
      <c r="E26" s="264"/>
      <c r="F26" s="265"/>
      <c r="G26" s="267"/>
      <c r="H26" s="265"/>
      <c r="I26" s="264"/>
      <c r="J26" s="266"/>
      <c r="K26" s="264"/>
      <c r="L26" s="265"/>
    </row>
    <row r="27" spans="1:12" x14ac:dyDescent="0.25">
      <c r="A27" s="264"/>
      <c r="B27" s="265"/>
      <c r="C27" s="264"/>
      <c r="D27" s="266"/>
      <c r="E27" s="264"/>
      <c r="F27" s="265"/>
      <c r="G27" s="267"/>
      <c r="H27" s="265"/>
      <c r="I27" s="264"/>
      <c r="J27" s="266"/>
      <c r="K27" s="264"/>
      <c r="L27" s="265"/>
    </row>
    <row r="28" spans="1:12" x14ac:dyDescent="0.25">
      <c r="A28" s="264"/>
      <c r="B28" s="265"/>
      <c r="C28" s="264"/>
      <c r="D28" s="266"/>
      <c r="E28" s="264"/>
      <c r="F28" s="265"/>
      <c r="G28" s="267"/>
      <c r="H28" s="265"/>
      <c r="I28" s="264"/>
      <c r="J28" s="266"/>
      <c r="K28" s="264"/>
      <c r="L28" s="265"/>
    </row>
    <row r="29" spans="1:12" x14ac:dyDescent="0.25">
      <c r="A29" s="264"/>
      <c r="B29" s="265"/>
      <c r="C29" s="264"/>
      <c r="D29" s="266"/>
      <c r="E29" s="264"/>
      <c r="F29" s="265"/>
      <c r="G29" s="267"/>
      <c r="H29" s="265"/>
      <c r="I29" s="264"/>
      <c r="J29" s="266"/>
      <c r="K29" s="264"/>
      <c r="L29" s="265"/>
    </row>
    <row r="30" spans="1:12" x14ac:dyDescent="0.25">
      <c r="A30" s="264"/>
      <c r="B30" s="265"/>
      <c r="C30" s="264"/>
      <c r="D30" s="266"/>
      <c r="E30" s="264"/>
      <c r="F30" s="265"/>
      <c r="G30" s="267"/>
      <c r="H30" s="265"/>
      <c r="I30" s="264"/>
      <c r="J30" s="266"/>
      <c r="K30" s="264"/>
      <c r="L30" s="265"/>
    </row>
    <row r="31" spans="1:12" ht="15.75" thickBot="1" x14ac:dyDescent="0.3">
      <c r="A31" s="269"/>
      <c r="B31" s="270"/>
      <c r="C31" s="269"/>
      <c r="D31" s="271"/>
      <c r="E31" s="269"/>
      <c r="F31" s="270"/>
      <c r="G31" s="272"/>
      <c r="H31" s="270"/>
      <c r="I31" s="269"/>
      <c r="J31" s="271"/>
      <c r="K31" s="269"/>
      <c r="L31" s="270"/>
    </row>
  </sheetData>
  <mergeCells count="6">
    <mergeCell ref="A1:B1"/>
    <mergeCell ref="C1:D1"/>
    <mergeCell ref="I1:J1"/>
    <mergeCell ref="K1:L1"/>
    <mergeCell ref="E1:F1"/>
    <mergeCell ref="G1:H1"/>
  </mergeCells>
  <dataValidations count="1">
    <dataValidation type="list" allowBlank="1" showInputMessage="1" showErrorMessage="1" sqref="K2:K31 E2:E31 C2:C31 A2:A31 G2:G31 I2:I31">
      <formula1>Club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5"/>
  </sheetPr>
  <dimension ref="A1:I170"/>
  <sheetViews>
    <sheetView topLeftCell="A127" zoomScaleNormal="100" workbookViewId="0">
      <selection activeCell="F141" sqref="F141:F155"/>
    </sheetView>
  </sheetViews>
  <sheetFormatPr baseColWidth="10" defaultColWidth="11.5703125" defaultRowHeight="15" x14ac:dyDescent="0.25"/>
  <cols>
    <col min="1" max="1" width="12.7109375" customWidth="1"/>
    <col min="2" max="2" width="34.28515625" customWidth="1"/>
    <col min="3" max="3" width="3.28515625" customWidth="1"/>
    <col min="4" max="6" width="9.28515625" customWidth="1"/>
    <col min="7" max="7" width="3.28515625" customWidth="1"/>
    <col min="8" max="9" width="9.28515625" customWidth="1"/>
  </cols>
  <sheetData>
    <row r="1" spans="1:9" ht="14.25" customHeight="1" thickBot="1" x14ac:dyDescent="0.3"/>
    <row r="2" spans="1:9" ht="19.5" customHeight="1" thickBot="1" x14ac:dyDescent="0.3">
      <c r="A2" s="391" t="s">
        <v>9</v>
      </c>
      <c r="B2" s="392"/>
      <c r="C2" s="392"/>
      <c r="D2" s="392"/>
      <c r="E2" s="392"/>
      <c r="F2" s="392"/>
      <c r="G2" s="392"/>
      <c r="H2" s="392"/>
      <c r="I2" s="392"/>
    </row>
    <row r="3" spans="1:9" ht="19.5" customHeight="1" thickBot="1" x14ac:dyDescent="0.3">
      <c r="A3" s="392"/>
      <c r="B3" s="392"/>
      <c r="C3" s="392"/>
      <c r="D3" s="392"/>
      <c r="E3" s="392"/>
      <c r="F3" s="392"/>
      <c r="G3" s="392"/>
      <c r="H3" s="392"/>
      <c r="I3" s="392"/>
    </row>
    <row r="4" spans="1:9" s="35" customFormat="1" ht="30" customHeight="1" thickBot="1" x14ac:dyDescent="0.3">
      <c r="A4" s="27" t="s">
        <v>10</v>
      </c>
      <c r="B4" s="27" t="s">
        <v>11</v>
      </c>
      <c r="C4" s="34"/>
      <c r="D4" s="27" t="s">
        <v>12</v>
      </c>
      <c r="E4" s="27" t="s">
        <v>13</v>
      </c>
      <c r="F4" s="26" t="s">
        <v>14</v>
      </c>
      <c r="G4" s="34"/>
      <c r="H4" s="27" t="s">
        <v>15</v>
      </c>
      <c r="I4" s="27" t="s">
        <v>16</v>
      </c>
    </row>
    <row r="5" spans="1:9" x14ac:dyDescent="0.25">
      <c r="A5" s="14" t="str">
        <f>Inscription!A2</f>
        <v>SSSL</v>
      </c>
      <c r="B5" s="15" t="str">
        <f>Inscription!B2</f>
        <v>Missy Roy</v>
      </c>
      <c r="C5" s="16"/>
      <c r="D5" s="31"/>
      <c r="E5" s="31"/>
      <c r="F5" s="28" t="str">
        <f t="shared" ref="F5:F19" si="0">IF(D5="","",IF(D5="DQ","DQ",IF(D5="DNF","DNF",IF(D5="DNS","DNS",AVERAGE(D5,E5)))))</f>
        <v/>
      </c>
      <c r="G5" s="16"/>
      <c r="H5" s="17" t="str">
        <f>IF(F5="DNS","DNS",IF(F5="DQ","DQ",IF(F5="","",IF(F5="DNF","DNF",RANK(F5,$F$5:$F$34,1)))))</f>
        <v/>
      </c>
      <c r="I5" s="18" t="str">
        <f>IF(F5="DNS","0",IF(F5="DQ","0",IF(F5="","",IF(F5="DNF","0",LOOKUP(H5,Valeurs!$A$4:'Valeurs'!$A$46,Valeurs!$B$4:'Valeurs'!$B$46)))))</f>
        <v/>
      </c>
    </row>
    <row r="6" spans="1:9" x14ac:dyDescent="0.25">
      <c r="A6" s="19" t="str">
        <f>Inscription!A3</f>
        <v>CASO</v>
      </c>
      <c r="B6" s="11" t="str">
        <f>Inscription!B3</f>
        <v>Étienne Roy</v>
      </c>
      <c r="C6" s="12"/>
      <c r="D6" s="32"/>
      <c r="E6" s="32"/>
      <c r="F6" s="29" t="str">
        <f t="shared" si="0"/>
        <v/>
      </c>
      <c r="G6" s="12"/>
      <c r="H6" s="13" t="str">
        <f t="shared" ref="H6:H34" si="1">IF(F6="DNS","DNS",IF(F6="DQ","DQ",IF(F6="","",IF(F6="DNF","DNF",RANK(F6,$F$5:$F$34,1)))))</f>
        <v/>
      </c>
      <c r="I6" s="20" t="str">
        <f>IF(F6="DNS","0",IF(F6="DQ","0",IF(F6="","",IF(F6="DNF","0",LOOKUP(H6,Valeurs!$A$4:'Valeurs'!$A$46,Valeurs!$B$4:'Valeurs'!$B$46)))))</f>
        <v/>
      </c>
    </row>
    <row r="7" spans="1:9" x14ac:dyDescent="0.25">
      <c r="A7" s="19" t="str">
        <f>Inscription!A4</f>
        <v>CAEM</v>
      </c>
      <c r="B7" s="11" t="str">
        <f>Inscription!B4</f>
        <v>Emmy Mastrovito</v>
      </c>
      <c r="C7" s="12"/>
      <c r="D7" s="32"/>
      <c r="E7" s="32"/>
      <c r="F7" s="29" t="str">
        <f t="shared" si="0"/>
        <v/>
      </c>
      <c r="G7" s="12"/>
      <c r="H7" s="13" t="str">
        <f t="shared" si="1"/>
        <v/>
      </c>
      <c r="I7" s="20" t="str">
        <f>IF(F7="DNS","0",IF(F7="DQ","0",IF(F7="","",IF(F7="DNF","0",LOOKUP(H7,Valeurs!$A$4:'Valeurs'!$A$46,Valeurs!$B$4:'Valeurs'!$B$46)))))</f>
        <v/>
      </c>
    </row>
    <row r="8" spans="1:9" x14ac:dyDescent="0.25">
      <c r="A8" s="19" t="str">
        <f>Inscription!A5</f>
        <v>Dam'eauclès</v>
      </c>
      <c r="B8" s="11" t="str">
        <f>Inscription!B5</f>
        <v>Katherine Gaulin</v>
      </c>
      <c r="C8" s="12"/>
      <c r="D8" s="32"/>
      <c r="E8" s="32"/>
      <c r="F8" s="29" t="str">
        <f t="shared" si="0"/>
        <v/>
      </c>
      <c r="G8" s="12"/>
      <c r="H8" s="13" t="str">
        <f t="shared" si="1"/>
        <v/>
      </c>
      <c r="I8" s="20" t="str">
        <f>IF(F8="DNS","0",IF(F8="DQ","0",IF(F8="","",IF(F8="DNF","0",LOOKUP(H8,Valeurs!$A$4:'Valeurs'!$A$46,Valeurs!$B$4:'Valeurs'!$B$46)))))</f>
        <v/>
      </c>
    </row>
    <row r="9" spans="1:9" x14ac:dyDescent="0.25">
      <c r="A9" s="19" t="str">
        <f>Inscription!A6</f>
        <v>Dam'eauclès</v>
      </c>
      <c r="B9" s="11" t="str">
        <f>Inscription!B6</f>
        <v>Théodore Turgeon</v>
      </c>
      <c r="C9" s="12"/>
      <c r="D9" s="32"/>
      <c r="E9" s="32"/>
      <c r="F9" s="29" t="str">
        <f t="shared" si="0"/>
        <v/>
      </c>
      <c r="G9" s="12"/>
      <c r="H9" s="13" t="str">
        <f t="shared" si="1"/>
        <v/>
      </c>
      <c r="I9" s="20" t="str">
        <f>IF(F9="DNS","0",IF(F9="DQ","0",IF(F9="","",IF(F9="DNF","0",LOOKUP(H9,Valeurs!$A$4:'Valeurs'!$A$46,Valeurs!$B$4:'Valeurs'!$B$46)))))</f>
        <v/>
      </c>
    </row>
    <row r="10" spans="1:9" x14ac:dyDescent="0.25">
      <c r="A10" s="19" t="str">
        <f>Inscription!A7</f>
        <v>30deux</v>
      </c>
      <c r="B10" s="11" t="str">
        <f>Inscription!B7</f>
        <v>Émilie Tessier</v>
      </c>
      <c r="C10" s="12"/>
      <c r="D10" s="32"/>
      <c r="E10" s="32"/>
      <c r="F10" s="29" t="str">
        <f t="shared" si="0"/>
        <v/>
      </c>
      <c r="G10" s="12"/>
      <c r="H10" s="13" t="str">
        <f t="shared" si="1"/>
        <v/>
      </c>
      <c r="I10" s="20" t="str">
        <f>IF(F10="DNS","0",IF(F10="DQ","0",IF(F10="","",IF(F10="DNF","0",LOOKUP(H10,Valeurs!$A$4:'Valeurs'!$A$46,Valeurs!$B$4:'Valeurs'!$B$46)))))</f>
        <v/>
      </c>
    </row>
    <row r="11" spans="1:9" x14ac:dyDescent="0.25">
      <c r="A11" s="19" t="str">
        <f>Inscription!A8</f>
        <v>30deux</v>
      </c>
      <c r="B11" s="11" t="str">
        <f>Inscription!B8</f>
        <v>Ève-Marie Bell</v>
      </c>
      <c r="C11" s="12"/>
      <c r="D11" s="32"/>
      <c r="E11" s="32"/>
      <c r="F11" s="29" t="str">
        <f t="shared" si="0"/>
        <v/>
      </c>
      <c r="G11" s="12"/>
      <c r="H11" s="13" t="str">
        <f t="shared" si="1"/>
        <v/>
      </c>
      <c r="I11" s="20" t="str">
        <f>IF(F11="DNS","0",IF(F11="DQ","0",IF(F11="","",IF(F11="DNF","0",LOOKUP(H11,Valeurs!$A$4:'Valeurs'!$A$46,Valeurs!$B$4:'Valeurs'!$B$46)))))</f>
        <v/>
      </c>
    </row>
    <row r="12" spans="1:9" x14ac:dyDescent="0.25">
      <c r="A12" s="19" t="str">
        <f>Inscription!A9</f>
        <v>CSRN</v>
      </c>
      <c r="B12" s="11" t="str">
        <f>Inscription!B9</f>
        <v>Samya Chakir</v>
      </c>
      <c r="C12" s="12"/>
      <c r="D12" s="32"/>
      <c r="E12" s="32"/>
      <c r="F12" s="29" t="str">
        <f t="shared" si="0"/>
        <v/>
      </c>
      <c r="G12" s="12"/>
      <c r="H12" s="13" t="str">
        <f t="shared" si="1"/>
        <v/>
      </c>
      <c r="I12" s="20" t="str">
        <f>IF(F12="DNS","0",IF(F12="DQ","0",IF(F12="","",IF(F12="DNF","0",LOOKUP(H12,Valeurs!$A$4:'Valeurs'!$A$46,Valeurs!$B$4:'Valeurs'!$B$46)))))</f>
        <v/>
      </c>
    </row>
    <row r="13" spans="1:9" x14ac:dyDescent="0.25">
      <c r="A13" s="19" t="str">
        <f>Inscription!A10</f>
        <v>CSRN</v>
      </c>
      <c r="B13" s="11" t="str">
        <f>Inscription!B10</f>
        <v>Zoé Martin</v>
      </c>
      <c r="C13" s="12"/>
      <c r="D13" s="32"/>
      <c r="E13" s="32"/>
      <c r="F13" s="29" t="str">
        <f t="shared" si="0"/>
        <v/>
      </c>
      <c r="G13" s="12"/>
      <c r="H13" s="13" t="str">
        <f t="shared" si="1"/>
        <v/>
      </c>
      <c r="I13" s="20" t="str">
        <f>IF(F13="DNS","0",IF(F13="DQ","0",IF(F13="","",IF(F13="DNF","0",LOOKUP(H13,Valeurs!$A$4:'Valeurs'!$A$46,Valeurs!$B$4:'Valeurs'!$B$46)))))</f>
        <v/>
      </c>
    </row>
    <row r="14" spans="1:9" x14ac:dyDescent="0.25">
      <c r="A14" s="19" t="str">
        <f>Inscription!A11</f>
        <v>CSRN</v>
      </c>
      <c r="B14" s="11" t="str">
        <f>Inscription!B11</f>
        <v>Gabriel Martin</v>
      </c>
      <c r="C14" s="12"/>
      <c r="D14" s="32"/>
      <c r="E14" s="32"/>
      <c r="F14" s="29" t="str">
        <f t="shared" si="0"/>
        <v/>
      </c>
      <c r="G14" s="12"/>
      <c r="H14" s="13" t="str">
        <f t="shared" si="1"/>
        <v/>
      </c>
      <c r="I14" s="20" t="str">
        <f>IF(F14="DNS","0",IF(F14="DQ","0",IF(F14="","",IF(F14="DNF","0",LOOKUP(H14,Valeurs!$A$4:'Valeurs'!$A$46,Valeurs!$B$4:'Valeurs'!$B$46)))))</f>
        <v/>
      </c>
    </row>
    <row r="15" spans="1:9" x14ac:dyDescent="0.25">
      <c r="A15" s="19" t="str">
        <f>Inscription!A12</f>
        <v>CSRN</v>
      </c>
      <c r="B15" s="11" t="str">
        <f>Inscription!B12</f>
        <v>Justin Gauthier</v>
      </c>
      <c r="C15" s="12"/>
      <c r="D15" s="32"/>
      <c r="E15" s="32"/>
      <c r="F15" s="29" t="str">
        <f t="shared" si="0"/>
        <v/>
      </c>
      <c r="G15" s="12"/>
      <c r="H15" s="13" t="str">
        <f t="shared" si="1"/>
        <v/>
      </c>
      <c r="I15" s="20" t="str">
        <f>IF(F15="DNS","0",IF(F15="DQ","0",IF(F15="","",IF(F15="DNF","0",LOOKUP(H15,Valeurs!$A$4:'Valeurs'!$A$46,Valeurs!$B$4:'Valeurs'!$B$46)))))</f>
        <v/>
      </c>
    </row>
    <row r="16" spans="1:9" x14ac:dyDescent="0.25">
      <c r="A16" s="19" t="str">
        <f>Inscription!A13</f>
        <v>CSRN</v>
      </c>
      <c r="B16" s="11" t="str">
        <f>Inscription!B13</f>
        <v>Annabelle Rhéaume</v>
      </c>
      <c r="C16" s="12"/>
      <c r="D16" s="32"/>
      <c r="E16" s="32"/>
      <c r="F16" s="29" t="str">
        <f t="shared" si="0"/>
        <v/>
      </c>
      <c r="G16" s="12"/>
      <c r="H16" s="13" t="str">
        <f t="shared" si="1"/>
        <v/>
      </c>
      <c r="I16" s="20" t="str">
        <f>IF(F16="DNS","0",IF(F16="DQ","0",IF(F16="","",IF(F16="DNF","0",LOOKUP(H16,Valeurs!$A$4:'Valeurs'!$A$46,Valeurs!$B$4:'Valeurs'!$B$46)))))</f>
        <v/>
      </c>
    </row>
    <row r="17" spans="1:9" x14ac:dyDescent="0.25">
      <c r="A17" s="19" t="str">
        <f>Inscription!A14</f>
        <v>Gatineau</v>
      </c>
      <c r="B17" s="11" t="str">
        <f>Inscription!B14</f>
        <v>Andréanne Pichette</v>
      </c>
      <c r="C17" s="12"/>
      <c r="D17" s="32"/>
      <c r="E17" s="32"/>
      <c r="F17" s="29" t="str">
        <f t="shared" si="0"/>
        <v/>
      </c>
      <c r="G17" s="12"/>
      <c r="H17" s="13" t="str">
        <f t="shared" si="1"/>
        <v/>
      </c>
      <c r="I17" s="20" t="str">
        <f>IF(F17="DNS","0",IF(F17="DQ","0",IF(F17="","",IF(F17="DNF","0",LOOKUP(H17,Valeurs!$A$4:'Valeurs'!$A$46,Valeurs!$B$4:'Valeurs'!$B$46)))))</f>
        <v/>
      </c>
    </row>
    <row r="18" spans="1:9" x14ac:dyDescent="0.25">
      <c r="A18" s="19" t="str">
        <f>Inscription!A15</f>
        <v>Narval</v>
      </c>
      <c r="B18" s="11" t="str">
        <f>Inscription!B15</f>
        <v>GabriellePotvin</v>
      </c>
      <c r="C18" s="12"/>
      <c r="D18" s="32"/>
      <c r="E18" s="32"/>
      <c r="F18" s="29" t="str">
        <f t="shared" si="0"/>
        <v/>
      </c>
      <c r="G18" s="12"/>
      <c r="H18" s="13" t="str">
        <f t="shared" si="1"/>
        <v/>
      </c>
      <c r="I18" s="20" t="str">
        <f>IF(F18="DNS","0",IF(F18="DQ","0",IF(F18="","",IF(F18="DNF","0",LOOKUP(H18,Valeurs!$A$4:'Valeurs'!$A$46,Valeurs!$B$4:'Valeurs'!$B$46)))))</f>
        <v/>
      </c>
    </row>
    <row r="19" spans="1:9" x14ac:dyDescent="0.25">
      <c r="A19" s="19" t="str">
        <f>Inscription!A16</f>
        <v>CASO</v>
      </c>
      <c r="B19" s="11" t="str">
        <f>Inscription!B16</f>
        <v>Zacharie Taillefer</v>
      </c>
      <c r="C19" s="12"/>
      <c r="D19" s="32"/>
      <c r="E19" s="32"/>
      <c r="F19" s="29" t="str">
        <f t="shared" si="0"/>
        <v/>
      </c>
      <c r="G19" s="12"/>
      <c r="H19" s="13" t="str">
        <f t="shared" si="1"/>
        <v/>
      </c>
      <c r="I19" s="20" t="str">
        <f>IF(F19="DNS","0",IF(F19="DQ","0",IF(F19="","",IF(F19="DNF","0",LOOKUP(H19,Valeurs!$A$4:'Valeurs'!$A$46,Valeurs!$B$4:'Valeurs'!$B$46)))))</f>
        <v/>
      </c>
    </row>
    <row r="20" spans="1:9" x14ac:dyDescent="0.25">
      <c r="A20" s="19">
        <f>Inscription!A17</f>
        <v>0</v>
      </c>
      <c r="B20" s="11">
        <f>Inscription!B17</f>
        <v>0</v>
      </c>
      <c r="C20" s="12"/>
      <c r="D20" s="32"/>
      <c r="E20" s="32"/>
      <c r="F20" s="29" t="str">
        <f t="shared" ref="F20:F33" si="2">IF(D20="","",IF(D20="DQ","DQ",IF(D20="DNF","DNF",IF(D20="DNS","DNS",AVERAGE(D20,E20)))))</f>
        <v/>
      </c>
      <c r="G20" s="12"/>
      <c r="H20" s="13" t="str">
        <f t="shared" si="1"/>
        <v/>
      </c>
      <c r="I20" s="20" t="str">
        <f>IF(F20="DNS","0",IF(F20="DQ","0",IF(F20="","",IF(F20="DNF","0",LOOKUP(H20,Valeurs!$A$4:'Valeurs'!$A$46,Valeurs!$B$4:'Valeurs'!$B$46)))))</f>
        <v/>
      </c>
    </row>
    <row r="21" spans="1:9" x14ac:dyDescent="0.25">
      <c r="A21" s="19">
        <f>Inscription!A18</f>
        <v>0</v>
      </c>
      <c r="B21" s="11">
        <f>Inscription!B18</f>
        <v>0</v>
      </c>
      <c r="C21" s="12"/>
      <c r="D21" s="32"/>
      <c r="E21" s="32"/>
      <c r="F21" s="29" t="str">
        <f t="shared" si="2"/>
        <v/>
      </c>
      <c r="G21" s="12"/>
      <c r="H21" s="13" t="str">
        <f t="shared" si="1"/>
        <v/>
      </c>
      <c r="I21" s="20" t="str">
        <f>IF(F21="DNS","0",IF(F21="DQ","0",IF(F21="","",IF(F21="DNF","0",LOOKUP(H21,Valeurs!$A$4:'Valeurs'!$A$46,Valeurs!$B$4:'Valeurs'!$B$46)))))</f>
        <v/>
      </c>
    </row>
    <row r="22" spans="1:9" x14ac:dyDescent="0.25">
      <c r="A22" s="19">
        <f>Inscription!A19</f>
        <v>0</v>
      </c>
      <c r="B22" s="11">
        <f>Inscription!B19</f>
        <v>0</v>
      </c>
      <c r="C22" s="12"/>
      <c r="D22" s="32"/>
      <c r="E22" s="32"/>
      <c r="F22" s="29" t="str">
        <f t="shared" si="2"/>
        <v/>
      </c>
      <c r="G22" s="12"/>
      <c r="H22" s="13" t="str">
        <f t="shared" si="1"/>
        <v/>
      </c>
      <c r="I22" s="20" t="str">
        <f>IF(F22="DNS","0",IF(F22="DQ","0",IF(F22="","",IF(F22="DNF","0",LOOKUP(H22,Valeurs!$A$4:'Valeurs'!$A$46,Valeurs!$B$4:'Valeurs'!$B$46)))))</f>
        <v/>
      </c>
    </row>
    <row r="23" spans="1:9" x14ac:dyDescent="0.25">
      <c r="A23" s="19">
        <f>Inscription!A20</f>
        <v>0</v>
      </c>
      <c r="B23" s="11">
        <f>Inscription!B20</f>
        <v>0</v>
      </c>
      <c r="C23" s="12"/>
      <c r="D23" s="32"/>
      <c r="E23" s="32"/>
      <c r="F23" s="29" t="str">
        <f t="shared" si="2"/>
        <v/>
      </c>
      <c r="G23" s="12"/>
      <c r="H23" s="13" t="str">
        <f t="shared" si="1"/>
        <v/>
      </c>
      <c r="I23" s="20" t="str">
        <f>IF(F23="DNS","0",IF(F23="DQ","0",IF(F23="","",IF(F23="DNF","0",LOOKUP(H23,Valeurs!$A$4:'Valeurs'!$A$46,Valeurs!$B$4:'Valeurs'!$B$46)))))</f>
        <v/>
      </c>
    </row>
    <row r="24" spans="1:9" x14ac:dyDescent="0.25">
      <c r="A24" s="19">
        <f>Inscription!A21</f>
        <v>0</v>
      </c>
      <c r="B24" s="11">
        <f>Inscription!B21</f>
        <v>0</v>
      </c>
      <c r="C24" s="12"/>
      <c r="D24" s="32"/>
      <c r="E24" s="32"/>
      <c r="F24" s="29" t="str">
        <f t="shared" si="2"/>
        <v/>
      </c>
      <c r="G24" s="12"/>
      <c r="H24" s="13" t="str">
        <f t="shared" si="1"/>
        <v/>
      </c>
      <c r="I24" s="20" t="str">
        <f>IF(F24="DNS","0",IF(F24="DQ","0",IF(F24="","",IF(F24="DNF","0",LOOKUP(H24,Valeurs!$A$4:'Valeurs'!$A$46,Valeurs!$B$4:'Valeurs'!$B$46)))))</f>
        <v/>
      </c>
    </row>
    <row r="25" spans="1:9" x14ac:dyDescent="0.25">
      <c r="A25" s="19">
        <f>Inscription!A22</f>
        <v>0</v>
      </c>
      <c r="B25" s="11">
        <f>Inscription!B22</f>
        <v>0</v>
      </c>
      <c r="C25" s="12"/>
      <c r="D25" s="32"/>
      <c r="E25" s="32"/>
      <c r="F25" s="29" t="str">
        <f t="shared" si="2"/>
        <v/>
      </c>
      <c r="G25" s="12"/>
      <c r="H25" s="13" t="str">
        <f t="shared" si="1"/>
        <v/>
      </c>
      <c r="I25" s="20" t="str">
        <f>IF(F25="DNS","0",IF(F25="DQ","0",IF(F25="","",IF(F25="DNF","0",LOOKUP(H25,Valeurs!$A$4:'Valeurs'!$A$46,Valeurs!$B$4:'Valeurs'!$B$46)))))</f>
        <v/>
      </c>
    </row>
    <row r="26" spans="1:9" x14ac:dyDescent="0.25">
      <c r="A26" s="19">
        <f>Inscription!A23</f>
        <v>0</v>
      </c>
      <c r="B26" s="11">
        <f>Inscription!B23</f>
        <v>0</v>
      </c>
      <c r="C26" s="12"/>
      <c r="D26" s="32"/>
      <c r="E26" s="32"/>
      <c r="F26" s="29" t="str">
        <f t="shared" si="2"/>
        <v/>
      </c>
      <c r="G26" s="12"/>
      <c r="H26" s="13" t="str">
        <f t="shared" si="1"/>
        <v/>
      </c>
      <c r="I26" s="20" t="str">
        <f>IF(F26="DNS","0",IF(F26="DQ","0",IF(F26="","",IF(F26="DNF","0",LOOKUP(H26,Valeurs!$A$4:'Valeurs'!$A$46,Valeurs!$B$4:'Valeurs'!$B$46)))))</f>
        <v/>
      </c>
    </row>
    <row r="27" spans="1:9" x14ac:dyDescent="0.25">
      <c r="A27" s="19">
        <f>Inscription!A24</f>
        <v>0</v>
      </c>
      <c r="B27" s="11">
        <f>Inscription!B24</f>
        <v>0</v>
      </c>
      <c r="C27" s="12"/>
      <c r="D27" s="32"/>
      <c r="E27" s="32"/>
      <c r="F27" s="29" t="str">
        <f t="shared" si="2"/>
        <v/>
      </c>
      <c r="G27" s="12"/>
      <c r="H27" s="13" t="str">
        <f t="shared" si="1"/>
        <v/>
      </c>
      <c r="I27" s="20" t="str">
        <f>IF(F27="DNS","0",IF(F27="DQ","0",IF(F27="","",IF(F27="DNF","0",LOOKUP(H27,Valeurs!$A$4:'Valeurs'!$A$46,Valeurs!$B$4:'Valeurs'!$B$46)))))</f>
        <v/>
      </c>
    </row>
    <row r="28" spans="1:9" x14ac:dyDescent="0.25">
      <c r="A28" s="19">
        <f>Inscription!A25</f>
        <v>0</v>
      </c>
      <c r="B28" s="11">
        <f>Inscription!B25</f>
        <v>0</v>
      </c>
      <c r="C28" s="12"/>
      <c r="D28" s="32"/>
      <c r="E28" s="32"/>
      <c r="F28" s="29" t="str">
        <f t="shared" si="2"/>
        <v/>
      </c>
      <c r="G28" s="12"/>
      <c r="H28" s="13" t="str">
        <f t="shared" si="1"/>
        <v/>
      </c>
      <c r="I28" s="20" t="str">
        <f>IF(F28="DNS","0",IF(F28="DQ","0",IF(F28="","",IF(F28="DNF","0",LOOKUP(H28,Valeurs!$A$4:'Valeurs'!$A$46,Valeurs!$B$4:'Valeurs'!$B$46)))))</f>
        <v/>
      </c>
    </row>
    <row r="29" spans="1:9" x14ac:dyDescent="0.25">
      <c r="A29" s="19">
        <f>Inscription!A26</f>
        <v>0</v>
      </c>
      <c r="B29" s="11">
        <f>Inscription!B26</f>
        <v>0</v>
      </c>
      <c r="C29" s="12"/>
      <c r="D29" s="32"/>
      <c r="E29" s="32"/>
      <c r="F29" s="29" t="str">
        <f t="shared" si="2"/>
        <v/>
      </c>
      <c r="G29" s="12"/>
      <c r="H29" s="13" t="str">
        <f t="shared" si="1"/>
        <v/>
      </c>
      <c r="I29" s="20" t="str">
        <f>IF(F29="DNS","0",IF(F29="DQ","0",IF(F29="","",IF(F29="DNF","0",LOOKUP(H29,Valeurs!$A$4:'Valeurs'!$A$46,Valeurs!$B$4:'Valeurs'!$B$46)))))</f>
        <v/>
      </c>
    </row>
    <row r="30" spans="1:9" x14ac:dyDescent="0.25">
      <c r="A30" s="19">
        <f>Inscription!A27</f>
        <v>0</v>
      </c>
      <c r="B30" s="11">
        <f>Inscription!B27</f>
        <v>0</v>
      </c>
      <c r="C30" s="12"/>
      <c r="D30" s="32"/>
      <c r="E30" s="32"/>
      <c r="F30" s="29" t="str">
        <f t="shared" si="2"/>
        <v/>
      </c>
      <c r="G30" s="12"/>
      <c r="H30" s="13" t="str">
        <f t="shared" si="1"/>
        <v/>
      </c>
      <c r="I30" s="20" t="str">
        <f>IF(F30="DNS","0",IF(F30="DQ","0",IF(F30="","",IF(F30="DNF","0",LOOKUP(H30,Valeurs!$A$4:'Valeurs'!$A$46,Valeurs!$B$4:'Valeurs'!$B$46)))))</f>
        <v/>
      </c>
    </row>
    <row r="31" spans="1:9" x14ac:dyDescent="0.25">
      <c r="A31" s="19">
        <f>Inscription!A28</f>
        <v>0</v>
      </c>
      <c r="B31" s="11">
        <f>Inscription!B28</f>
        <v>0</v>
      </c>
      <c r="C31" s="12"/>
      <c r="D31" s="32"/>
      <c r="E31" s="32"/>
      <c r="F31" s="29" t="str">
        <f t="shared" si="2"/>
        <v/>
      </c>
      <c r="G31" s="12"/>
      <c r="H31" s="13" t="str">
        <f t="shared" si="1"/>
        <v/>
      </c>
      <c r="I31" s="20" t="str">
        <f>IF(F31="DNS","0",IF(F31="DQ","0",IF(F31="","",IF(F31="DNF","0",LOOKUP(H31,Valeurs!$A$4:'Valeurs'!$A$46,Valeurs!$B$4:'Valeurs'!$B$46)))))</f>
        <v/>
      </c>
    </row>
    <row r="32" spans="1:9" x14ac:dyDescent="0.25">
      <c r="A32" s="19">
        <f>Inscription!A29</f>
        <v>0</v>
      </c>
      <c r="B32" s="11">
        <f>Inscription!B29</f>
        <v>0</v>
      </c>
      <c r="C32" s="12"/>
      <c r="D32" s="32"/>
      <c r="E32" s="32"/>
      <c r="F32" s="29" t="str">
        <f t="shared" si="2"/>
        <v/>
      </c>
      <c r="G32" s="12"/>
      <c r="H32" s="13" t="str">
        <f t="shared" si="1"/>
        <v/>
      </c>
      <c r="I32" s="20" t="str">
        <f>IF(F32="DNS","0",IF(F32="DQ","0",IF(F32="","",IF(F32="DNF","0",LOOKUP(H32,Valeurs!$A$4:'Valeurs'!$A$46,Valeurs!$B$4:'Valeurs'!$B$46)))))</f>
        <v/>
      </c>
    </row>
    <row r="33" spans="1:9" x14ac:dyDescent="0.25">
      <c r="A33" s="19">
        <f>Inscription!A30</f>
        <v>0</v>
      </c>
      <c r="B33" s="11">
        <f>Inscription!B30</f>
        <v>0</v>
      </c>
      <c r="C33" s="12"/>
      <c r="D33" s="32"/>
      <c r="E33" s="32"/>
      <c r="F33" s="29" t="str">
        <f t="shared" si="2"/>
        <v/>
      </c>
      <c r="G33" s="12"/>
      <c r="H33" s="13" t="str">
        <f t="shared" si="1"/>
        <v/>
      </c>
      <c r="I33" s="20" t="str">
        <f>IF(F33="DNS","0",IF(F33="DQ","0",IF(F33="","",IF(F33="DNF","0",LOOKUP(H33,Valeurs!$A$4:'Valeurs'!$A$46,Valeurs!$B$4:'Valeurs'!$B$46)))))</f>
        <v/>
      </c>
    </row>
    <row r="34" spans="1:9" ht="15.75" thickBot="1" x14ac:dyDescent="0.3">
      <c r="A34" s="21">
        <f>Inscription!A31</f>
        <v>0</v>
      </c>
      <c r="B34" s="22">
        <f>Inscription!B31</f>
        <v>0</v>
      </c>
      <c r="C34" s="23"/>
      <c r="D34" s="33"/>
      <c r="E34" s="33"/>
      <c r="F34" s="30" t="str">
        <f>IF(D34="","",IF(D34="DQ","DQ",IF(D34="DNF","DNF",IF(D34="DNS","DNS",AVERAGE(D34,E34)))))</f>
        <v/>
      </c>
      <c r="G34" s="23"/>
      <c r="H34" s="24" t="str">
        <f t="shared" si="1"/>
        <v/>
      </c>
      <c r="I34" s="25" t="str">
        <f>IF(F34="DNS","0",IF(F34="DQ","0",IF(F34="","",IF(F34="DNF","0",LOOKUP(H34,Valeurs!$A$4:'Valeurs'!$A$46,Valeurs!$B$4:'Valeurs'!$B$46)))))</f>
        <v/>
      </c>
    </row>
    <row r="35" spans="1:9" ht="15.75" thickBot="1" x14ac:dyDescent="0.3"/>
    <row r="36" spans="1:9" ht="19.5" customHeight="1" thickBot="1" x14ac:dyDescent="0.3">
      <c r="A36" s="391" t="s">
        <v>19</v>
      </c>
      <c r="B36" s="392"/>
      <c r="C36" s="392"/>
      <c r="D36" s="392"/>
      <c r="E36" s="392"/>
      <c r="F36" s="392"/>
      <c r="G36" s="392"/>
      <c r="H36" s="392"/>
      <c r="I36" s="392"/>
    </row>
    <row r="37" spans="1:9" ht="19.5" customHeight="1" thickBot="1" x14ac:dyDescent="0.3">
      <c r="A37" s="392"/>
      <c r="B37" s="392"/>
      <c r="C37" s="392"/>
      <c r="D37" s="392"/>
      <c r="E37" s="392"/>
      <c r="F37" s="392"/>
      <c r="G37" s="392"/>
      <c r="H37" s="392"/>
      <c r="I37" s="392"/>
    </row>
    <row r="38" spans="1:9" s="35" customFormat="1" ht="30" customHeight="1" thickBot="1" x14ac:dyDescent="0.3">
      <c r="A38" s="27" t="s">
        <v>10</v>
      </c>
      <c r="B38" s="27" t="s">
        <v>11</v>
      </c>
      <c r="C38" s="34"/>
      <c r="D38" s="27" t="s">
        <v>12</v>
      </c>
      <c r="E38" s="27" t="s">
        <v>13</v>
      </c>
      <c r="F38" s="26" t="s">
        <v>14</v>
      </c>
      <c r="G38" s="34"/>
      <c r="H38" s="27" t="s">
        <v>15</v>
      </c>
      <c r="I38" s="27" t="s">
        <v>16</v>
      </c>
    </row>
    <row r="39" spans="1:9" x14ac:dyDescent="0.25">
      <c r="A39" s="14" t="str">
        <f>Inscription!A2</f>
        <v>SSSL</v>
      </c>
      <c r="B39" s="40" t="str">
        <f>Inscription!B2</f>
        <v>Missy Roy</v>
      </c>
      <c r="C39" s="37"/>
      <c r="D39" s="31">
        <v>6.0509259259259262E-4</v>
      </c>
      <c r="E39" s="31">
        <v>6.1192129629629628E-4</v>
      </c>
      <c r="F39" s="28">
        <f t="shared" ref="F39:F53" si="3">IF(D39="","",IF(D39="DQ","DQ",IF(D39="DNF","DNF",IF(D39="DNS","DNS",AVERAGE(D39,E39)))))</f>
        <v>6.085069444444445E-4</v>
      </c>
      <c r="G39" s="73"/>
      <c r="H39" s="76">
        <f>IF(F39="DNS","DNS",IF(F39="DQ","DQ",IF(F39="","",IF(F39="DNF","DNF",RANK(F39,$F$39:$F$68,1)))))</f>
        <v>9</v>
      </c>
      <c r="I39" s="18">
        <f>IF(F39="DNS","0",IF(F39="DQ","0",IF(F39="","",IF(F39="DNF","0",LOOKUP(H39,Valeurs!$A$4:'Valeurs'!$A$46,Valeurs!$B$4:'Valeurs'!$B$46)))))</f>
        <v>8</v>
      </c>
    </row>
    <row r="40" spans="1:9" x14ac:dyDescent="0.25">
      <c r="A40" s="19" t="str">
        <f>Inscription!A3</f>
        <v>CASO</v>
      </c>
      <c r="B40" s="41" t="str">
        <f>Inscription!B3</f>
        <v>Étienne Roy</v>
      </c>
      <c r="C40" s="38"/>
      <c r="D40" s="32">
        <v>5.5625E-4</v>
      </c>
      <c r="E40" s="32">
        <v>5.5775462962962951E-4</v>
      </c>
      <c r="F40" s="29">
        <f t="shared" si="3"/>
        <v>5.5700231481481475E-4</v>
      </c>
      <c r="G40" s="74"/>
      <c r="H40" s="77">
        <f>IF(F40="DNS","DNS",IF(F40="DQ","DQ",IF(F40="","",IF(F40="DNF","DNF",RANK(F40,$F$39:$F$68,1)))))</f>
        <v>6</v>
      </c>
      <c r="I40" s="20">
        <f>IF(F40="DNS","0",IF(F40="DQ","0",IF(F40="","",IF(F40="DNF","0",LOOKUP(H40,Valeurs!$A$4:'Valeurs'!$A$46,Valeurs!$B$4:'Valeurs'!$B$46)))))</f>
        <v>12</v>
      </c>
    </row>
    <row r="41" spans="1:9" x14ac:dyDescent="0.25">
      <c r="A41" s="19" t="str">
        <f>Inscription!A4</f>
        <v>CAEM</v>
      </c>
      <c r="B41" s="41" t="str">
        <f>Inscription!B4</f>
        <v>Emmy Mastrovito</v>
      </c>
      <c r="C41" s="38"/>
      <c r="D41" s="32">
        <v>5.0416666666666676E-4</v>
      </c>
      <c r="E41" s="32">
        <v>5.0300925925925936E-4</v>
      </c>
      <c r="F41" s="29">
        <f t="shared" si="3"/>
        <v>5.0358796296296306E-4</v>
      </c>
      <c r="G41" s="74"/>
      <c r="H41" s="77">
        <f t="shared" ref="H41:H68" si="4">IF(F41="DNS","DNS",IF(F41="DQ","DQ",IF(F41="","",IF(F41="DNF","DNF",RANK(F41,$F$39:$F$68,1)))))</f>
        <v>3</v>
      </c>
      <c r="I41" s="20">
        <f>IF(F41="DNS","0",IF(F41="DQ","0",IF(F41="","",IF(F41="DNF","0",LOOKUP(H41,Valeurs!$A$4:'Valeurs'!$A$46,Valeurs!$B$4:'Valeurs'!$B$46)))))</f>
        <v>16</v>
      </c>
    </row>
    <row r="42" spans="1:9" x14ac:dyDescent="0.25">
      <c r="A42" s="19" t="str">
        <f>Inscription!A5</f>
        <v>Dam'eauclès</v>
      </c>
      <c r="B42" s="41" t="str">
        <f>Inscription!B5</f>
        <v>Katherine Gaulin</v>
      </c>
      <c r="C42" s="38"/>
      <c r="D42" s="32">
        <v>5.6851851851851844E-4</v>
      </c>
      <c r="E42" s="32">
        <v>5.7002314814814817E-4</v>
      </c>
      <c r="F42" s="29">
        <f t="shared" si="3"/>
        <v>5.692708333333333E-4</v>
      </c>
      <c r="G42" s="74"/>
      <c r="H42" s="77">
        <f t="shared" si="4"/>
        <v>7</v>
      </c>
      <c r="I42" s="20">
        <f>IF(F42="DNS","0",IF(F42="DQ","0",IF(F42="","",IF(F42="DNF","0",LOOKUP(H42,Valeurs!$A$4:'Valeurs'!$A$46,Valeurs!$B$4:'Valeurs'!$B$46)))))</f>
        <v>11</v>
      </c>
    </row>
    <row r="43" spans="1:9" x14ac:dyDescent="0.25">
      <c r="A43" s="19" t="str">
        <f>Inscription!A6</f>
        <v>Dam'eauclès</v>
      </c>
      <c r="B43" s="41" t="str">
        <f>Inscription!B6</f>
        <v>Théodore Turgeon</v>
      </c>
      <c r="C43" s="38"/>
      <c r="D43" s="32">
        <v>7.1909722222222221E-4</v>
      </c>
      <c r="E43" s="32">
        <v>7.1793981481481492E-4</v>
      </c>
      <c r="F43" s="29">
        <f t="shared" si="3"/>
        <v>7.1851851851851851E-4</v>
      </c>
      <c r="G43" s="74"/>
      <c r="H43" s="77">
        <f t="shared" si="4"/>
        <v>13</v>
      </c>
      <c r="I43" s="20">
        <f>IF(F43="DNS","0",IF(F43="DQ","0",IF(F43="","",IF(F43="DNF","0",LOOKUP(H43,Valeurs!$A$4:'Valeurs'!$A$46,Valeurs!$B$4:'Valeurs'!$B$46)))))</f>
        <v>4</v>
      </c>
    </row>
    <row r="44" spans="1:9" x14ac:dyDescent="0.25">
      <c r="A44" s="19" t="str">
        <f>Inscription!A7</f>
        <v>30deux</v>
      </c>
      <c r="B44" s="41" t="str">
        <f>Inscription!B7</f>
        <v>Émilie Tessier</v>
      </c>
      <c r="C44" s="38"/>
      <c r="D44" s="32">
        <v>5.2407407407407405E-4</v>
      </c>
      <c r="E44" s="32">
        <v>5.2337962962962961E-4</v>
      </c>
      <c r="F44" s="29">
        <f t="shared" si="3"/>
        <v>5.2372685185185183E-4</v>
      </c>
      <c r="G44" s="74"/>
      <c r="H44" s="77">
        <f t="shared" si="4"/>
        <v>4</v>
      </c>
      <c r="I44" s="20">
        <f>IF(F44="DNS","0",IF(F44="DQ","0",IF(F44="","",IF(F44="DNF","0",LOOKUP(H44,Valeurs!$A$4:'Valeurs'!$A$46,Valeurs!$B$4:'Valeurs'!$B$46)))))</f>
        <v>14</v>
      </c>
    </row>
    <row r="45" spans="1:9" x14ac:dyDescent="0.25">
      <c r="A45" s="19" t="str">
        <f>Inscription!A8</f>
        <v>30deux</v>
      </c>
      <c r="B45" s="41" t="str">
        <f>Inscription!B8</f>
        <v>Ève-Marie Bell</v>
      </c>
      <c r="C45" s="38"/>
      <c r="D45" s="32">
        <v>6.2141203703703696E-4</v>
      </c>
      <c r="E45" s="32">
        <v>6.2395833333333324E-4</v>
      </c>
      <c r="F45" s="29">
        <f t="shared" si="3"/>
        <v>6.226851851851851E-4</v>
      </c>
      <c r="G45" s="74"/>
      <c r="H45" s="77">
        <f t="shared" si="4"/>
        <v>10</v>
      </c>
      <c r="I45" s="20">
        <f>IF(F45="DNS","0",IF(F45="DQ","0",IF(F45="","",IF(F45="DNF","0",LOOKUP(H45,Valeurs!$A$4:'Valeurs'!$A$46,Valeurs!$B$4:'Valeurs'!$B$46)))))</f>
        <v>7</v>
      </c>
    </row>
    <row r="46" spans="1:9" x14ac:dyDescent="0.25">
      <c r="A46" s="19" t="str">
        <f>Inscription!A9</f>
        <v>CSRN</v>
      </c>
      <c r="B46" s="41" t="str">
        <f>Inscription!B9</f>
        <v>Samya Chakir</v>
      </c>
      <c r="C46" s="38"/>
      <c r="D46" s="32">
        <v>5.912037037037037E-4</v>
      </c>
      <c r="E46" s="32">
        <v>5.90625E-4</v>
      </c>
      <c r="F46" s="29">
        <f t="shared" si="3"/>
        <v>5.909143518518518E-4</v>
      </c>
      <c r="G46" s="74"/>
      <c r="H46" s="77">
        <f t="shared" si="4"/>
        <v>8</v>
      </c>
      <c r="I46" s="20">
        <f>IF(F46="DNS","0",IF(F46="DQ","0",IF(F46="","",IF(F46="DNF","0",LOOKUP(H46,Valeurs!$A$4:'Valeurs'!$A$46,Valeurs!$B$4:'Valeurs'!$B$46)))))</f>
        <v>10</v>
      </c>
    </row>
    <row r="47" spans="1:9" x14ac:dyDescent="0.25">
      <c r="A47" s="19" t="str">
        <f>Inscription!A10</f>
        <v>CSRN</v>
      </c>
      <c r="B47" s="41" t="str">
        <f>Inscription!B10</f>
        <v>Zoé Martin</v>
      </c>
      <c r="C47" s="38"/>
      <c r="D47" s="32">
        <v>6.4016203703703707E-4</v>
      </c>
      <c r="E47" s="32">
        <v>6.3877314814814808E-4</v>
      </c>
      <c r="F47" s="29">
        <f t="shared" si="3"/>
        <v>6.3946759259259252E-4</v>
      </c>
      <c r="G47" s="74"/>
      <c r="H47" s="77">
        <f t="shared" si="4"/>
        <v>12</v>
      </c>
      <c r="I47" s="20">
        <f>IF(F47="DNS","0",IF(F47="DQ","0",IF(F47="","",IF(F47="DNF","0",LOOKUP(H47,Valeurs!$A$4:'Valeurs'!$A$46,Valeurs!$B$4:'Valeurs'!$B$46)))))</f>
        <v>5</v>
      </c>
    </row>
    <row r="48" spans="1:9" x14ac:dyDescent="0.25">
      <c r="A48" s="19" t="str">
        <f>Inscription!A11</f>
        <v>CSRN</v>
      </c>
      <c r="B48" s="41" t="str">
        <f>Inscription!B11</f>
        <v>Gabriel Martin</v>
      </c>
      <c r="C48" s="38"/>
      <c r="D48" s="32" t="s">
        <v>143</v>
      </c>
      <c r="E48" s="32" t="s">
        <v>143</v>
      </c>
      <c r="F48" s="29" t="str">
        <f t="shared" si="3"/>
        <v>DQ</v>
      </c>
      <c r="G48" s="74"/>
      <c r="H48" s="77" t="str">
        <f t="shared" si="4"/>
        <v>DQ</v>
      </c>
      <c r="I48" s="20" t="str">
        <f>IF(F48="DNS","0",IF(F48="DQ","0",IF(F48="","",IF(F48="DNF","0",LOOKUP(H48,Valeurs!$A$4:'Valeurs'!$A$46,Valeurs!$B$4:'Valeurs'!$B$46)))))</f>
        <v>0</v>
      </c>
    </row>
    <row r="49" spans="1:9" x14ac:dyDescent="0.25">
      <c r="A49" s="19" t="str">
        <f>Inscription!A12</f>
        <v>CSRN</v>
      </c>
      <c r="B49" s="41" t="str">
        <f>Inscription!B12</f>
        <v>Justin Gauthier</v>
      </c>
      <c r="C49" s="38"/>
      <c r="D49" s="32">
        <v>4.9768518518518521E-4</v>
      </c>
      <c r="E49" s="32">
        <v>4.965277777777777E-4</v>
      </c>
      <c r="F49" s="29">
        <f t="shared" si="3"/>
        <v>4.971064814814814E-4</v>
      </c>
      <c r="G49" s="74"/>
      <c r="H49" s="77">
        <f t="shared" si="4"/>
        <v>2</v>
      </c>
      <c r="I49" s="20">
        <f>IF(F49="DNS","0",IF(F49="DQ","0",IF(F49="","",IF(F49="DNF","0",LOOKUP(H49,Valeurs!$A$4:'Valeurs'!$A$46,Valeurs!$B$4:'Valeurs'!$B$46)))))</f>
        <v>18</v>
      </c>
    </row>
    <row r="50" spans="1:9" x14ac:dyDescent="0.25">
      <c r="A50" s="19" t="str">
        <f>Inscription!A13</f>
        <v>CSRN</v>
      </c>
      <c r="B50" s="41" t="str">
        <f>Inscription!B13</f>
        <v>Annabelle Rhéaume</v>
      </c>
      <c r="C50" s="38"/>
      <c r="D50" s="32">
        <v>6.2870370370370369E-4</v>
      </c>
      <c r="E50" s="32">
        <v>6.3298611111111108E-4</v>
      </c>
      <c r="F50" s="29">
        <f t="shared" si="3"/>
        <v>6.3084490740740744E-4</v>
      </c>
      <c r="G50" s="74"/>
      <c r="H50" s="77">
        <f t="shared" si="4"/>
        <v>11</v>
      </c>
      <c r="I50" s="20">
        <f>IF(F50="DNS","0",IF(F50="DQ","0",IF(F50="","",IF(F50="DNF","0",LOOKUP(H50,Valeurs!$A$4:'Valeurs'!$A$46,Valeurs!$B$4:'Valeurs'!$B$46)))))</f>
        <v>6</v>
      </c>
    </row>
    <row r="51" spans="1:9" x14ac:dyDescent="0.25">
      <c r="A51" s="19" t="str">
        <f>Inscription!A14</f>
        <v>Gatineau</v>
      </c>
      <c r="B51" s="41" t="str">
        <f>Inscription!B14</f>
        <v>Andréanne Pichette</v>
      </c>
      <c r="C51" s="38"/>
      <c r="D51" s="32">
        <v>7.2372685185185181E-4</v>
      </c>
      <c r="E51" s="32">
        <v>7.2048611111111109E-4</v>
      </c>
      <c r="F51" s="29">
        <f t="shared" si="3"/>
        <v>7.2210648148148145E-4</v>
      </c>
      <c r="G51" s="74"/>
      <c r="H51" s="77">
        <f t="shared" si="4"/>
        <v>14</v>
      </c>
      <c r="I51" s="20">
        <f>IF(F51="DNS","0",IF(F51="DQ","0",IF(F51="","",IF(F51="DNF","0",LOOKUP(H51,Valeurs!$A$4:'Valeurs'!$A$46,Valeurs!$B$4:'Valeurs'!$B$46)))))</f>
        <v>3</v>
      </c>
    </row>
    <row r="52" spans="1:9" x14ac:dyDescent="0.25">
      <c r="A52" s="19" t="str">
        <f>Inscription!A15</f>
        <v>Narval</v>
      </c>
      <c r="B52" s="41" t="str">
        <f>Inscription!B15</f>
        <v>GabriellePotvin</v>
      </c>
      <c r="C52" s="38"/>
      <c r="D52" s="32">
        <v>5.3101851851851856E-4</v>
      </c>
      <c r="E52" s="32">
        <v>5.3067129629629634E-4</v>
      </c>
      <c r="F52" s="29">
        <f t="shared" si="3"/>
        <v>5.3084490740740739E-4</v>
      </c>
      <c r="G52" s="74"/>
      <c r="H52" s="77">
        <f t="shared" si="4"/>
        <v>5</v>
      </c>
      <c r="I52" s="20">
        <f>IF(F52="DNS","0",IF(F52="DQ","0",IF(F52="","",IF(F52="DNF","0",LOOKUP(H52,Valeurs!$A$4:'Valeurs'!$A$46,Valeurs!$B$4:'Valeurs'!$B$46)))))</f>
        <v>13</v>
      </c>
    </row>
    <row r="53" spans="1:9" x14ac:dyDescent="0.25">
      <c r="A53" s="19" t="str">
        <f>Inscription!A16</f>
        <v>CASO</v>
      </c>
      <c r="B53" s="41" t="str">
        <f>Inscription!B16</f>
        <v>Zacharie Taillefer</v>
      </c>
      <c r="C53" s="38"/>
      <c r="D53" s="32">
        <v>4.8576388888888888E-4</v>
      </c>
      <c r="E53" s="32">
        <v>4.8576388888888888E-4</v>
      </c>
      <c r="F53" s="29">
        <f t="shared" si="3"/>
        <v>4.8576388888888888E-4</v>
      </c>
      <c r="G53" s="74"/>
      <c r="H53" s="77">
        <f t="shared" si="4"/>
        <v>1</v>
      </c>
      <c r="I53" s="20">
        <f>IF(F53="DNS","0",IF(F53="DQ","0",IF(F53="","",IF(F53="DNF","0",LOOKUP(H53,Valeurs!$A$4:'Valeurs'!$A$46,Valeurs!$B$4:'Valeurs'!$B$46)))))</f>
        <v>20</v>
      </c>
    </row>
    <row r="54" spans="1:9" x14ac:dyDescent="0.25">
      <c r="A54" s="19">
        <f>Inscription!A17</f>
        <v>0</v>
      </c>
      <c r="B54" s="41">
        <f>Inscription!B17</f>
        <v>0</v>
      </c>
      <c r="C54" s="38"/>
      <c r="D54" s="32"/>
      <c r="E54" s="32"/>
      <c r="F54" s="29" t="str">
        <f t="shared" ref="F54:F67" si="5">IF(D54="","",IF(D54="DQ","DQ",IF(D54="DNF","DNF",IF(D54="DNS","DNS",AVERAGE(D54,E54)))))</f>
        <v/>
      </c>
      <c r="G54" s="74"/>
      <c r="H54" s="77" t="str">
        <f t="shared" si="4"/>
        <v/>
      </c>
      <c r="I54" s="20" t="str">
        <f>IF(F54="DNS","0",IF(F54="DQ","0",IF(F54="","",IF(F54="DNF","0",LOOKUP(H54,Valeurs!$A$4:'Valeurs'!$A$46,Valeurs!$B$4:'Valeurs'!$B$46)))))</f>
        <v/>
      </c>
    </row>
    <row r="55" spans="1:9" x14ac:dyDescent="0.25">
      <c r="A55" s="19">
        <f>Inscription!A18</f>
        <v>0</v>
      </c>
      <c r="B55" s="41">
        <f>Inscription!B18</f>
        <v>0</v>
      </c>
      <c r="C55" s="38"/>
      <c r="D55" s="32"/>
      <c r="E55" s="32"/>
      <c r="F55" s="29" t="str">
        <f t="shared" si="5"/>
        <v/>
      </c>
      <c r="G55" s="74"/>
      <c r="H55" s="77" t="str">
        <f t="shared" si="4"/>
        <v/>
      </c>
      <c r="I55" s="20" t="str">
        <f>IF(F55="DNS","0",IF(F55="DQ","0",IF(F55="","",IF(F55="DNF","0",LOOKUP(H55,Valeurs!$A$4:'Valeurs'!$A$46,Valeurs!$B$4:'Valeurs'!$B$46)))))</f>
        <v/>
      </c>
    </row>
    <row r="56" spans="1:9" x14ac:dyDescent="0.25">
      <c r="A56" s="19">
        <f>Inscription!A19</f>
        <v>0</v>
      </c>
      <c r="B56" s="41">
        <f>Inscription!B19</f>
        <v>0</v>
      </c>
      <c r="C56" s="38"/>
      <c r="D56" s="32"/>
      <c r="E56" s="32"/>
      <c r="F56" s="29" t="str">
        <f t="shared" si="5"/>
        <v/>
      </c>
      <c r="G56" s="74"/>
      <c r="H56" s="77" t="str">
        <f t="shared" si="4"/>
        <v/>
      </c>
      <c r="I56" s="20" t="str">
        <f>IF(F56="DNS","0",IF(F56="DQ","0",IF(F56="","",IF(F56="DNF","0",LOOKUP(H56,Valeurs!$A$4:'Valeurs'!$A$46,Valeurs!$B$4:'Valeurs'!$B$46)))))</f>
        <v/>
      </c>
    </row>
    <row r="57" spans="1:9" x14ac:dyDescent="0.25">
      <c r="A57" s="19">
        <f>Inscription!A20</f>
        <v>0</v>
      </c>
      <c r="B57" s="41">
        <f>Inscription!B20</f>
        <v>0</v>
      </c>
      <c r="C57" s="38"/>
      <c r="D57" s="32"/>
      <c r="E57" s="32"/>
      <c r="F57" s="29" t="str">
        <f t="shared" si="5"/>
        <v/>
      </c>
      <c r="G57" s="74"/>
      <c r="H57" s="77" t="str">
        <f t="shared" si="4"/>
        <v/>
      </c>
      <c r="I57" s="20" t="str">
        <f>IF(F57="DNS","0",IF(F57="DQ","0",IF(F57="","",IF(F57="DNF","0",LOOKUP(H57,Valeurs!$A$4:'Valeurs'!$A$46,Valeurs!$B$4:'Valeurs'!$B$46)))))</f>
        <v/>
      </c>
    </row>
    <row r="58" spans="1:9" x14ac:dyDescent="0.25">
      <c r="A58" s="19">
        <f>Inscription!A21</f>
        <v>0</v>
      </c>
      <c r="B58" s="41">
        <f>Inscription!B21</f>
        <v>0</v>
      </c>
      <c r="C58" s="38"/>
      <c r="D58" s="32"/>
      <c r="E58" s="32"/>
      <c r="F58" s="29" t="str">
        <f t="shared" si="5"/>
        <v/>
      </c>
      <c r="G58" s="74"/>
      <c r="H58" s="77" t="str">
        <f t="shared" si="4"/>
        <v/>
      </c>
      <c r="I58" s="20" t="str">
        <f>IF(F58="DNS","0",IF(F58="DQ","0",IF(F58="","",IF(F58="DNF","0",LOOKUP(H58,Valeurs!$A$4:'Valeurs'!$A$46,Valeurs!$B$4:'Valeurs'!$B$46)))))</f>
        <v/>
      </c>
    </row>
    <row r="59" spans="1:9" x14ac:dyDescent="0.25">
      <c r="A59" s="19">
        <f>Inscription!A22</f>
        <v>0</v>
      </c>
      <c r="B59" s="41">
        <f>Inscription!B22</f>
        <v>0</v>
      </c>
      <c r="C59" s="38"/>
      <c r="D59" s="32"/>
      <c r="E59" s="32"/>
      <c r="F59" s="29" t="str">
        <f t="shared" si="5"/>
        <v/>
      </c>
      <c r="G59" s="74"/>
      <c r="H59" s="77" t="str">
        <f t="shared" si="4"/>
        <v/>
      </c>
      <c r="I59" s="20" t="str">
        <f>IF(F59="DNS","0",IF(F59="DQ","0",IF(F59="","",IF(F59="DNF","0",LOOKUP(H59,Valeurs!$A$4:'Valeurs'!$A$46,Valeurs!$B$4:'Valeurs'!$B$46)))))</f>
        <v/>
      </c>
    </row>
    <row r="60" spans="1:9" x14ac:dyDescent="0.25">
      <c r="A60" s="19">
        <f>Inscription!A23</f>
        <v>0</v>
      </c>
      <c r="B60" s="41">
        <f>Inscription!B23</f>
        <v>0</v>
      </c>
      <c r="C60" s="38"/>
      <c r="D60" s="32"/>
      <c r="E60" s="32"/>
      <c r="F60" s="29" t="str">
        <f t="shared" si="5"/>
        <v/>
      </c>
      <c r="G60" s="74"/>
      <c r="H60" s="77" t="str">
        <f t="shared" si="4"/>
        <v/>
      </c>
      <c r="I60" s="20" t="str">
        <f>IF(F60="DNS","0",IF(F60="DQ","0",IF(F60="","",IF(F60="DNF","0",LOOKUP(H60,Valeurs!$A$4:'Valeurs'!$A$46,Valeurs!$B$4:'Valeurs'!$B$46)))))</f>
        <v/>
      </c>
    </row>
    <row r="61" spans="1:9" x14ac:dyDescent="0.25">
      <c r="A61" s="19">
        <f>Inscription!A24</f>
        <v>0</v>
      </c>
      <c r="B61" s="41">
        <f>Inscription!B24</f>
        <v>0</v>
      </c>
      <c r="C61" s="38"/>
      <c r="D61" s="32"/>
      <c r="E61" s="32"/>
      <c r="F61" s="29" t="str">
        <f t="shared" si="5"/>
        <v/>
      </c>
      <c r="G61" s="74"/>
      <c r="H61" s="77" t="str">
        <f t="shared" si="4"/>
        <v/>
      </c>
      <c r="I61" s="20" t="str">
        <f>IF(F61="DNS","0",IF(F61="DQ","0",IF(F61="","",IF(F61="DNF","0",LOOKUP(H61,Valeurs!$A$4:'Valeurs'!$A$46,Valeurs!$B$4:'Valeurs'!$B$46)))))</f>
        <v/>
      </c>
    </row>
    <row r="62" spans="1:9" x14ac:dyDescent="0.25">
      <c r="A62" s="19">
        <f>Inscription!A25</f>
        <v>0</v>
      </c>
      <c r="B62" s="41">
        <f>Inscription!B25</f>
        <v>0</v>
      </c>
      <c r="C62" s="38"/>
      <c r="D62" s="32"/>
      <c r="E62" s="32"/>
      <c r="F62" s="29" t="str">
        <f t="shared" si="5"/>
        <v/>
      </c>
      <c r="G62" s="74"/>
      <c r="H62" s="77" t="str">
        <f t="shared" si="4"/>
        <v/>
      </c>
      <c r="I62" s="20" t="str">
        <f>IF(F62="DNS","0",IF(F62="DQ","0",IF(F62="","",IF(F62="DNF","0",LOOKUP(H62,Valeurs!$A$4:'Valeurs'!$A$46,Valeurs!$B$4:'Valeurs'!$B$46)))))</f>
        <v/>
      </c>
    </row>
    <row r="63" spans="1:9" x14ac:dyDescent="0.25">
      <c r="A63" s="19">
        <f>Inscription!A26</f>
        <v>0</v>
      </c>
      <c r="B63" s="41">
        <f>Inscription!B26</f>
        <v>0</v>
      </c>
      <c r="C63" s="38"/>
      <c r="D63" s="32"/>
      <c r="E63" s="32"/>
      <c r="F63" s="29" t="str">
        <f t="shared" si="5"/>
        <v/>
      </c>
      <c r="G63" s="74"/>
      <c r="H63" s="77" t="str">
        <f t="shared" si="4"/>
        <v/>
      </c>
      <c r="I63" s="20" t="str">
        <f>IF(F63="DNS","0",IF(F63="DQ","0",IF(F63="","",IF(F63="DNF","0",LOOKUP(H63,Valeurs!$A$4:'Valeurs'!$A$46,Valeurs!$B$4:'Valeurs'!$B$46)))))</f>
        <v/>
      </c>
    </row>
    <row r="64" spans="1:9" x14ac:dyDescent="0.25">
      <c r="A64" s="19">
        <f>Inscription!A27</f>
        <v>0</v>
      </c>
      <c r="B64" s="41">
        <f>Inscription!B27</f>
        <v>0</v>
      </c>
      <c r="C64" s="38"/>
      <c r="D64" s="32"/>
      <c r="E64" s="32"/>
      <c r="F64" s="29" t="str">
        <f t="shared" si="5"/>
        <v/>
      </c>
      <c r="G64" s="74"/>
      <c r="H64" s="77" t="str">
        <f t="shared" si="4"/>
        <v/>
      </c>
      <c r="I64" s="20" t="str">
        <f>IF(F64="DNS","0",IF(F64="DQ","0",IF(F64="","",IF(F64="DNF","0",LOOKUP(H64,Valeurs!$A$4:'Valeurs'!$A$46,Valeurs!$B$4:'Valeurs'!$B$46)))))</f>
        <v/>
      </c>
    </row>
    <row r="65" spans="1:9" x14ac:dyDescent="0.25">
      <c r="A65" s="19">
        <f>Inscription!A28</f>
        <v>0</v>
      </c>
      <c r="B65" s="41">
        <f>Inscription!B28</f>
        <v>0</v>
      </c>
      <c r="C65" s="38"/>
      <c r="D65" s="32"/>
      <c r="E65" s="32"/>
      <c r="F65" s="29" t="str">
        <f t="shared" si="5"/>
        <v/>
      </c>
      <c r="G65" s="74"/>
      <c r="H65" s="77" t="str">
        <f t="shared" si="4"/>
        <v/>
      </c>
      <c r="I65" s="20" t="str">
        <f>IF(F65="DNS","0",IF(F65="DQ","0",IF(F65="","",IF(F65="DNF","0",LOOKUP(H65,Valeurs!$A$4:'Valeurs'!$A$46,Valeurs!$B$4:'Valeurs'!$B$46)))))</f>
        <v/>
      </c>
    </row>
    <row r="66" spans="1:9" x14ac:dyDescent="0.25">
      <c r="A66" s="19">
        <f>Inscription!A29</f>
        <v>0</v>
      </c>
      <c r="B66" s="41">
        <f>Inscription!B29</f>
        <v>0</v>
      </c>
      <c r="C66" s="38"/>
      <c r="D66" s="32"/>
      <c r="E66" s="32"/>
      <c r="F66" s="29" t="str">
        <f t="shared" si="5"/>
        <v/>
      </c>
      <c r="G66" s="74"/>
      <c r="H66" s="77" t="str">
        <f t="shared" si="4"/>
        <v/>
      </c>
      <c r="I66" s="20" t="str">
        <f>IF(F66="DNS","0",IF(F66="DQ","0",IF(F66="","",IF(F66="DNF","0",LOOKUP(H66,Valeurs!$A$4:'Valeurs'!$A$46,Valeurs!$B$4:'Valeurs'!$B$46)))))</f>
        <v/>
      </c>
    </row>
    <row r="67" spans="1:9" x14ac:dyDescent="0.25">
      <c r="A67" s="19">
        <f>Inscription!A30</f>
        <v>0</v>
      </c>
      <c r="B67" s="41">
        <f>Inscription!B30</f>
        <v>0</v>
      </c>
      <c r="C67" s="38"/>
      <c r="D67" s="32"/>
      <c r="E67" s="32"/>
      <c r="F67" s="29" t="str">
        <f t="shared" si="5"/>
        <v/>
      </c>
      <c r="G67" s="74"/>
      <c r="H67" s="77" t="str">
        <f t="shared" si="4"/>
        <v/>
      </c>
      <c r="I67" s="20" t="str">
        <f>IF(F67="DNS","0",IF(F67="DQ","0",IF(F67="","",IF(F67="DNF","0",LOOKUP(H67,Valeurs!$A$4:'Valeurs'!$A$46,Valeurs!$B$4:'Valeurs'!$B$46)))))</f>
        <v/>
      </c>
    </row>
    <row r="68" spans="1:9" ht="15.75" thickBot="1" x14ac:dyDescent="0.3">
      <c r="A68" s="21">
        <f>Inscription!A31</f>
        <v>0</v>
      </c>
      <c r="B68" s="42">
        <f>Inscription!B31</f>
        <v>0</v>
      </c>
      <c r="C68" s="39"/>
      <c r="D68" s="33"/>
      <c r="E68" s="33"/>
      <c r="F68" s="30" t="str">
        <f>IF(D68="","",IF(D68="DQ","DQ",IF(D68="DNF","DNF",IF(D68="DNS","DNS",AVERAGE(D68,E68)))))</f>
        <v/>
      </c>
      <c r="G68" s="75"/>
      <c r="H68" s="78" t="str">
        <f t="shared" si="4"/>
        <v/>
      </c>
      <c r="I68" s="25" t="str">
        <f>IF(F68="DNS","0",IF(F68="DQ","0",IF(F68="","",IF(F68="DNF","0",LOOKUP(H68,Valeurs!$A$4:'Valeurs'!$A$46,Valeurs!$B$4:'Valeurs'!$B$46)))))</f>
        <v/>
      </c>
    </row>
    <row r="69" spans="1:9" ht="15.75" thickBot="1" x14ac:dyDescent="0.3"/>
    <row r="70" spans="1:9" ht="19.5" customHeight="1" thickBot="1" x14ac:dyDescent="0.3">
      <c r="A70" s="391" t="s">
        <v>17</v>
      </c>
      <c r="B70" s="392"/>
      <c r="C70" s="392"/>
      <c r="D70" s="392"/>
      <c r="E70" s="392"/>
      <c r="F70" s="392"/>
      <c r="G70" s="392"/>
      <c r="H70" s="392"/>
      <c r="I70" s="392"/>
    </row>
    <row r="71" spans="1:9" ht="19.5" customHeight="1" thickBot="1" x14ac:dyDescent="0.3">
      <c r="A71" s="392"/>
      <c r="B71" s="392"/>
      <c r="C71" s="392"/>
      <c r="D71" s="392"/>
      <c r="E71" s="392"/>
      <c r="F71" s="392"/>
      <c r="G71" s="392"/>
      <c r="H71" s="392"/>
      <c r="I71" s="392"/>
    </row>
    <row r="72" spans="1:9" s="35" customFormat="1" ht="30" customHeight="1" thickBot="1" x14ac:dyDescent="0.3">
      <c r="A72" s="27" t="s">
        <v>10</v>
      </c>
      <c r="B72" s="27" t="s">
        <v>11</v>
      </c>
      <c r="C72" s="34"/>
      <c r="D72" s="27" t="s">
        <v>12</v>
      </c>
      <c r="E72" s="27" t="s">
        <v>13</v>
      </c>
      <c r="F72" s="26" t="s">
        <v>14</v>
      </c>
      <c r="G72" s="34"/>
      <c r="H72" s="27" t="s">
        <v>15</v>
      </c>
      <c r="I72" s="27" t="s">
        <v>16</v>
      </c>
    </row>
    <row r="73" spans="1:9" x14ac:dyDescent="0.25">
      <c r="A73" s="14" t="str">
        <f>Inscription!A2</f>
        <v>SSSL</v>
      </c>
      <c r="B73" s="40" t="str">
        <f>Inscription!B2</f>
        <v>Missy Roy</v>
      </c>
      <c r="C73" s="37"/>
      <c r="D73" s="31">
        <v>6.1921296296296301E-4</v>
      </c>
      <c r="E73" s="31">
        <v>6.1921296296296301E-4</v>
      </c>
      <c r="F73" s="28">
        <f>IF(D73="","",IF(D73="DQ","DQ",IF(D73="DNF","DNF",IF(D73="DNS","DNS",AVERAGE(D73,E73)))))</f>
        <v>6.1921296296296301E-4</v>
      </c>
      <c r="G73" s="73"/>
      <c r="H73" s="76">
        <f>IF(F73="DNS","DNS",IF(F73="DQ","DQ",IF(F73="","",IF(F73="DNF","DNF",RANK(F73,$F$73:$F$102,1)))))</f>
        <v>8</v>
      </c>
      <c r="I73" s="18">
        <f>IF(F73="DNS","0",IF(F73="DQ","0",IF(F73="","",IF(F73="DNF","0",LOOKUP(H73,Valeurs!$A$4:'Valeurs'!$A$46,Valeurs!$B$4:'Valeurs'!$B$46)))))</f>
        <v>10</v>
      </c>
    </row>
    <row r="74" spans="1:9" x14ac:dyDescent="0.25">
      <c r="A74" s="19" t="str">
        <f>Inscription!A3</f>
        <v>CASO</v>
      </c>
      <c r="B74" s="41" t="str">
        <f>Inscription!B3</f>
        <v>Étienne Roy</v>
      </c>
      <c r="C74" s="38"/>
      <c r="D74" s="32">
        <v>5.2372685185185183E-4</v>
      </c>
      <c r="E74" s="32">
        <v>5.2071759259259259E-4</v>
      </c>
      <c r="F74" s="29">
        <f t="shared" ref="F74:F101" si="6">IF(D74="","",IF(D74="DQ","DQ",IF(D74="DNF","DNF",IF(D74="DNS","DNS",AVERAGE(D74,E74)))))</f>
        <v>5.2222222222222221E-4</v>
      </c>
      <c r="G74" s="74"/>
      <c r="H74" s="77">
        <f>IF(F74="DNS","DNS",IF(F74="DQ","DQ",IF(F74="","",IF(F74="DNF","DNF",RANK(F74,$F$73:$F$102,1)))))</f>
        <v>4</v>
      </c>
      <c r="I74" s="20">
        <f>IF(F74="DNS","0",IF(F74="DQ","0",IF(F74="","",IF(F74="DNF","0",LOOKUP(H74,Valeurs!$A$4:'Valeurs'!$A$46,Valeurs!$B$4:'Valeurs'!$B$46)))))</f>
        <v>14</v>
      </c>
    </row>
    <row r="75" spans="1:9" x14ac:dyDescent="0.25">
      <c r="A75" s="19" t="str">
        <f>Inscription!A4</f>
        <v>CAEM</v>
      </c>
      <c r="B75" s="41" t="str">
        <f>Inscription!B4</f>
        <v>Emmy Mastrovito</v>
      </c>
      <c r="C75" s="38"/>
      <c r="D75" s="32">
        <v>5.2303240740740739E-4</v>
      </c>
      <c r="E75" s="32">
        <v>5.2627314814814822E-4</v>
      </c>
      <c r="F75" s="29">
        <f t="shared" si="6"/>
        <v>5.2465277777777775E-4</v>
      </c>
      <c r="G75" s="74"/>
      <c r="H75" s="77">
        <f t="shared" ref="H75:H102" si="7">IF(F75="DNS","DNS",IF(F75="DQ","DQ",IF(F75="","",IF(F75="DNF","DNF",RANK(F75,$F$73:$F$102,1)))))</f>
        <v>5</v>
      </c>
      <c r="I75" s="20">
        <f>IF(F75="DNS","0",IF(F75="DQ","0",IF(F75="","",IF(F75="DNF","0",LOOKUP(H75,Valeurs!$A$4:'Valeurs'!$A$46,Valeurs!$B$4:'Valeurs'!$B$46)))))</f>
        <v>13</v>
      </c>
    </row>
    <row r="76" spans="1:9" x14ac:dyDescent="0.25">
      <c r="A76" s="19" t="str">
        <f>Inscription!A5</f>
        <v>Dam'eauclès</v>
      </c>
      <c r="B76" s="41" t="str">
        <f>Inscription!B5</f>
        <v>Katherine Gaulin</v>
      </c>
      <c r="C76" s="38"/>
      <c r="D76" s="32">
        <v>6.7453703703703697E-4</v>
      </c>
      <c r="E76" s="32">
        <v>6.7708333333333336E-4</v>
      </c>
      <c r="F76" s="29">
        <f t="shared" si="6"/>
        <v>6.7581018518518511E-4</v>
      </c>
      <c r="G76" s="74"/>
      <c r="H76" s="77">
        <f t="shared" si="7"/>
        <v>11</v>
      </c>
      <c r="I76" s="20">
        <f>IF(F76="DNS","0",IF(F76="DQ","0",IF(F76="","",IF(F76="DNF","0",LOOKUP(H76,Valeurs!$A$4:'Valeurs'!$A$46,Valeurs!$B$4:'Valeurs'!$B$46)))))</f>
        <v>6</v>
      </c>
    </row>
    <row r="77" spans="1:9" x14ac:dyDescent="0.25">
      <c r="A77" s="19" t="str">
        <f>Inscription!A6</f>
        <v>Dam'eauclès</v>
      </c>
      <c r="B77" s="41" t="str">
        <f>Inscription!B6</f>
        <v>Théodore Turgeon</v>
      </c>
      <c r="C77" s="38"/>
      <c r="D77" s="32">
        <v>6.6840277777777775E-4</v>
      </c>
      <c r="E77" s="32">
        <v>6.6898148148148145E-4</v>
      </c>
      <c r="F77" s="29">
        <f t="shared" si="6"/>
        <v>6.6869212962962954E-4</v>
      </c>
      <c r="G77" s="74"/>
      <c r="H77" s="77">
        <f t="shared" si="7"/>
        <v>10</v>
      </c>
      <c r="I77" s="20">
        <f>IF(F77="DNS","0",IF(F77="DQ","0",IF(F77="","",IF(F77="DNF","0",LOOKUP(H77,Valeurs!$A$4:'Valeurs'!$A$46,Valeurs!$B$4:'Valeurs'!$B$46)))))</f>
        <v>7</v>
      </c>
    </row>
    <row r="78" spans="1:9" x14ac:dyDescent="0.25">
      <c r="A78" s="19" t="str">
        <f>Inscription!A7</f>
        <v>30deux</v>
      </c>
      <c r="B78" s="41" t="str">
        <f>Inscription!B7</f>
        <v>Émilie Tessier</v>
      </c>
      <c r="C78" s="38"/>
      <c r="D78" s="32">
        <v>4.9803240740740743E-4</v>
      </c>
      <c r="E78" s="32">
        <v>4.9976851851851853E-4</v>
      </c>
      <c r="F78" s="29">
        <f t="shared" si="6"/>
        <v>4.9890046296296293E-4</v>
      </c>
      <c r="G78" s="74"/>
      <c r="H78" s="77">
        <f t="shared" si="7"/>
        <v>2</v>
      </c>
      <c r="I78" s="20">
        <f>IF(F78="DNS","0",IF(F78="DQ","0",IF(F78="","",IF(F78="DNF","0",LOOKUP(H78,Valeurs!$A$4:'Valeurs'!$A$46,Valeurs!$B$4:'Valeurs'!$B$46)))))</f>
        <v>18</v>
      </c>
    </row>
    <row r="79" spans="1:9" x14ac:dyDescent="0.25">
      <c r="A79" s="19" t="str">
        <f>Inscription!A8</f>
        <v>30deux</v>
      </c>
      <c r="B79" s="41" t="str">
        <f>Inscription!B8</f>
        <v>Ève-Marie Bell</v>
      </c>
      <c r="C79" s="38"/>
      <c r="D79" s="32">
        <v>6.3368055555555552E-4</v>
      </c>
      <c r="E79" s="32">
        <v>6.3043981481481479E-4</v>
      </c>
      <c r="F79" s="29">
        <f t="shared" si="6"/>
        <v>6.3206018518518516E-4</v>
      </c>
      <c r="G79" s="74"/>
      <c r="H79" s="77">
        <f t="shared" si="7"/>
        <v>9</v>
      </c>
      <c r="I79" s="20">
        <f>IF(F79="DNS","0",IF(F79="DQ","0",IF(F79="","",IF(F79="DNF","0",LOOKUP(H79,Valeurs!$A$4:'Valeurs'!$A$46,Valeurs!$B$4:'Valeurs'!$B$46)))))</f>
        <v>8</v>
      </c>
    </row>
    <row r="80" spans="1:9" x14ac:dyDescent="0.25">
      <c r="A80" s="19" t="str">
        <f>Inscription!A9</f>
        <v>CSRN</v>
      </c>
      <c r="B80" s="41" t="str">
        <f>Inscription!B9</f>
        <v>Samya Chakir</v>
      </c>
      <c r="C80" s="38"/>
      <c r="D80" s="32">
        <v>6.0324074074074067E-4</v>
      </c>
      <c r="E80" s="32">
        <v>6.0081018518518524E-4</v>
      </c>
      <c r="F80" s="29">
        <f t="shared" si="6"/>
        <v>6.0202546296296295E-4</v>
      </c>
      <c r="G80" s="74"/>
      <c r="H80" s="77">
        <f t="shared" si="7"/>
        <v>7</v>
      </c>
      <c r="I80" s="20">
        <f>IF(F80="DNS","0",IF(F80="DQ","0",IF(F80="","",IF(F80="DNF","0",LOOKUP(H80,Valeurs!$A$4:'Valeurs'!$A$46,Valeurs!$B$4:'Valeurs'!$B$46)))))</f>
        <v>11</v>
      </c>
    </row>
    <row r="81" spans="1:9" x14ac:dyDescent="0.25">
      <c r="A81" s="19" t="str">
        <f>Inscription!A10</f>
        <v>CSRN</v>
      </c>
      <c r="B81" s="41" t="str">
        <f>Inscription!B10</f>
        <v>Zoé Martin</v>
      </c>
      <c r="C81" s="38"/>
      <c r="D81" s="32">
        <v>7.1793981481481492E-4</v>
      </c>
      <c r="E81" s="32">
        <v>7.1909722222222221E-4</v>
      </c>
      <c r="F81" s="29">
        <f t="shared" si="6"/>
        <v>7.1851851851851851E-4</v>
      </c>
      <c r="G81" s="74"/>
      <c r="H81" s="77">
        <f t="shared" si="7"/>
        <v>13</v>
      </c>
      <c r="I81" s="20">
        <f>IF(F81="DNS","0",IF(F81="DQ","0",IF(F81="","",IF(F81="DNF","0",LOOKUP(H81,Valeurs!$A$4:'Valeurs'!$A$46,Valeurs!$B$4:'Valeurs'!$B$46)))))</f>
        <v>4</v>
      </c>
    </row>
    <row r="82" spans="1:9" x14ac:dyDescent="0.25">
      <c r="A82" s="19" t="str">
        <f>Inscription!A11</f>
        <v>CSRN</v>
      </c>
      <c r="B82" s="41" t="str">
        <f>Inscription!B11</f>
        <v>Gabriel Martin</v>
      </c>
      <c r="C82" s="38"/>
      <c r="D82" s="32">
        <v>7.4548611111111094E-4</v>
      </c>
      <c r="E82" s="32">
        <v>7.4363425925925931E-4</v>
      </c>
      <c r="F82" s="29">
        <f t="shared" si="6"/>
        <v>7.4456018518518513E-4</v>
      </c>
      <c r="G82" s="74"/>
      <c r="H82" s="77">
        <f t="shared" si="7"/>
        <v>14</v>
      </c>
      <c r="I82" s="20">
        <f>IF(F82="DNS","0",IF(F82="DQ","0",IF(F82="","",IF(F82="DNF","0",LOOKUP(H82,Valeurs!$A$4:'Valeurs'!$A$46,Valeurs!$B$4:'Valeurs'!$B$46)))))</f>
        <v>3</v>
      </c>
    </row>
    <row r="83" spans="1:9" x14ac:dyDescent="0.25">
      <c r="A83" s="19" t="str">
        <f>Inscription!A12</f>
        <v>CSRN</v>
      </c>
      <c r="B83" s="41" t="str">
        <f>Inscription!B12</f>
        <v>Justin Gauthier</v>
      </c>
      <c r="C83" s="38"/>
      <c r="D83" s="32" t="s">
        <v>143</v>
      </c>
      <c r="E83" s="32" t="s">
        <v>143</v>
      </c>
      <c r="F83" s="29" t="str">
        <f t="shared" si="6"/>
        <v>DQ</v>
      </c>
      <c r="G83" s="74"/>
      <c r="H83" s="77" t="str">
        <f t="shared" si="7"/>
        <v>DQ</v>
      </c>
      <c r="I83" s="20" t="str">
        <f>IF(F83="DNS","0",IF(F83="DQ","0",IF(F83="","",IF(F83="DNF","0",LOOKUP(H83,Valeurs!$A$4:'Valeurs'!$A$46,Valeurs!$B$4:'Valeurs'!$B$46)))))</f>
        <v>0</v>
      </c>
    </row>
    <row r="84" spans="1:9" x14ac:dyDescent="0.25">
      <c r="A84" s="19" t="str">
        <f>Inscription!A13</f>
        <v>CSRN</v>
      </c>
      <c r="B84" s="41" t="str">
        <f>Inscription!B13</f>
        <v>Annabelle Rhéaume</v>
      </c>
      <c r="C84" s="38"/>
      <c r="D84" s="32">
        <v>6.8541666666666664E-4</v>
      </c>
      <c r="E84" s="32">
        <v>6.8136574074074074E-4</v>
      </c>
      <c r="F84" s="29">
        <f t="shared" si="6"/>
        <v>6.8339120370370363E-4</v>
      </c>
      <c r="G84" s="74"/>
      <c r="H84" s="77">
        <f t="shared" si="7"/>
        <v>12</v>
      </c>
      <c r="I84" s="20">
        <f>IF(F84="DNS","0",IF(F84="DQ","0",IF(F84="","",IF(F84="DNF","0",LOOKUP(H84,Valeurs!$A$4:'Valeurs'!$A$46,Valeurs!$B$4:'Valeurs'!$B$46)))))</f>
        <v>5</v>
      </c>
    </row>
    <row r="85" spans="1:9" x14ac:dyDescent="0.25">
      <c r="A85" s="19" t="str">
        <f>Inscription!A14</f>
        <v>Gatineau</v>
      </c>
      <c r="B85" s="41" t="str">
        <f>Inscription!B14</f>
        <v>Andréanne Pichette</v>
      </c>
      <c r="C85" s="38"/>
      <c r="D85" s="32">
        <v>5.7974537037037044E-4</v>
      </c>
      <c r="E85" s="32">
        <v>5.8194444444444439E-4</v>
      </c>
      <c r="F85" s="29">
        <f t="shared" si="6"/>
        <v>5.8084490740740742E-4</v>
      </c>
      <c r="G85" s="74"/>
      <c r="H85" s="77">
        <f t="shared" si="7"/>
        <v>6</v>
      </c>
      <c r="I85" s="20">
        <f>IF(F85="DNS","0",IF(F85="DQ","0",IF(F85="","",IF(F85="DNF","0",LOOKUP(H85,Valeurs!$A$4:'Valeurs'!$A$46,Valeurs!$B$4:'Valeurs'!$B$46)))))</f>
        <v>12</v>
      </c>
    </row>
    <row r="86" spans="1:9" x14ac:dyDescent="0.25">
      <c r="A86" s="19" t="str">
        <f>Inscription!A15</f>
        <v>Narval</v>
      </c>
      <c r="B86" s="41" t="str">
        <f>Inscription!B15</f>
        <v>GabriellePotvin</v>
      </c>
      <c r="C86" s="38"/>
      <c r="D86" s="32">
        <v>5.2048611111111111E-4</v>
      </c>
      <c r="E86" s="32">
        <v>5.2199074074074073E-4</v>
      </c>
      <c r="F86" s="29">
        <f t="shared" si="6"/>
        <v>5.2123842592592586E-4</v>
      </c>
      <c r="G86" s="74"/>
      <c r="H86" s="77">
        <f t="shared" si="7"/>
        <v>3</v>
      </c>
      <c r="I86" s="20">
        <f>IF(F86="DNS","0",IF(F86="DQ","0",IF(F86="","",IF(F86="DNF","0",LOOKUP(H86,Valeurs!$A$4:'Valeurs'!$A$46,Valeurs!$B$4:'Valeurs'!$B$46)))))</f>
        <v>16</v>
      </c>
    </row>
    <row r="87" spans="1:9" x14ac:dyDescent="0.25">
      <c r="A87" s="19" t="str">
        <f>Inscription!A16</f>
        <v>CASO</v>
      </c>
      <c r="B87" s="41" t="str">
        <f>Inscription!B16</f>
        <v>Zacharie Taillefer</v>
      </c>
      <c r="C87" s="38"/>
      <c r="D87" s="32">
        <v>4.9444444444444438E-4</v>
      </c>
      <c r="E87" s="32">
        <v>4.9189814814814821E-4</v>
      </c>
      <c r="F87" s="29">
        <f t="shared" si="6"/>
        <v>4.9317129629629624E-4</v>
      </c>
      <c r="G87" s="74"/>
      <c r="H87" s="77">
        <f t="shared" si="7"/>
        <v>1</v>
      </c>
      <c r="I87" s="20">
        <f>IF(F87="DNS","0",IF(F87="DQ","0",IF(F87="","",IF(F87="DNF","0",LOOKUP(H87,Valeurs!$A$4:'Valeurs'!$A$46,Valeurs!$B$4:'Valeurs'!$B$46)))))</f>
        <v>20</v>
      </c>
    </row>
    <row r="88" spans="1:9" x14ac:dyDescent="0.25">
      <c r="A88" s="19">
        <f>Inscription!A17</f>
        <v>0</v>
      </c>
      <c r="B88" s="41">
        <f>Inscription!B17</f>
        <v>0</v>
      </c>
      <c r="C88" s="38"/>
      <c r="D88" s="32"/>
      <c r="E88" s="32"/>
      <c r="F88" s="29" t="str">
        <f t="shared" si="6"/>
        <v/>
      </c>
      <c r="G88" s="74"/>
      <c r="H88" s="77" t="str">
        <f t="shared" si="7"/>
        <v/>
      </c>
      <c r="I88" s="20" t="str">
        <f>IF(F88="DNS","0",IF(F88="DQ","0",IF(F88="","",IF(F88="DNF","0",LOOKUP(H88,Valeurs!$A$4:'Valeurs'!$A$46,Valeurs!$B$4:'Valeurs'!$B$46)))))</f>
        <v/>
      </c>
    </row>
    <row r="89" spans="1:9" x14ac:dyDescent="0.25">
      <c r="A89" s="19">
        <f>Inscription!A18</f>
        <v>0</v>
      </c>
      <c r="B89" s="41">
        <f>Inscription!B18</f>
        <v>0</v>
      </c>
      <c r="C89" s="38"/>
      <c r="D89" s="32"/>
      <c r="E89" s="32"/>
      <c r="F89" s="29" t="str">
        <f t="shared" si="6"/>
        <v/>
      </c>
      <c r="G89" s="74"/>
      <c r="H89" s="77" t="str">
        <f t="shared" si="7"/>
        <v/>
      </c>
      <c r="I89" s="20" t="str">
        <f>IF(F89="DNS","0",IF(F89="DQ","0",IF(F89="","",IF(F89="DNF","0",LOOKUP(H89,Valeurs!$A$4:'Valeurs'!$A$46,Valeurs!$B$4:'Valeurs'!$B$46)))))</f>
        <v/>
      </c>
    </row>
    <row r="90" spans="1:9" x14ac:dyDescent="0.25">
      <c r="A90" s="19">
        <f>Inscription!A19</f>
        <v>0</v>
      </c>
      <c r="B90" s="41">
        <f>Inscription!B19</f>
        <v>0</v>
      </c>
      <c r="C90" s="38"/>
      <c r="D90" s="32"/>
      <c r="E90" s="32"/>
      <c r="F90" s="29" t="str">
        <f t="shared" si="6"/>
        <v/>
      </c>
      <c r="G90" s="74"/>
      <c r="H90" s="77" t="str">
        <f t="shared" si="7"/>
        <v/>
      </c>
      <c r="I90" s="20" t="str">
        <f>IF(F90="DNS","0",IF(F90="DQ","0",IF(F90="","",IF(F90="DNF","0",LOOKUP(H90,Valeurs!$A$4:'Valeurs'!$A$46,Valeurs!$B$4:'Valeurs'!$B$46)))))</f>
        <v/>
      </c>
    </row>
    <row r="91" spans="1:9" x14ac:dyDescent="0.25">
      <c r="A91" s="19">
        <f>Inscription!A20</f>
        <v>0</v>
      </c>
      <c r="B91" s="41">
        <f>Inscription!B20</f>
        <v>0</v>
      </c>
      <c r="C91" s="38"/>
      <c r="D91" s="32"/>
      <c r="E91" s="32"/>
      <c r="F91" s="29" t="str">
        <f t="shared" si="6"/>
        <v/>
      </c>
      <c r="G91" s="74"/>
      <c r="H91" s="77" t="str">
        <f t="shared" si="7"/>
        <v/>
      </c>
      <c r="I91" s="20" t="str">
        <f>IF(F91="DNS","0",IF(F91="DQ","0",IF(F91="","",IF(F91="DNF","0",LOOKUP(H91,Valeurs!$A$4:'Valeurs'!$A$46,Valeurs!$B$4:'Valeurs'!$B$46)))))</f>
        <v/>
      </c>
    </row>
    <row r="92" spans="1:9" x14ac:dyDescent="0.25">
      <c r="A92" s="19">
        <f>Inscription!A21</f>
        <v>0</v>
      </c>
      <c r="B92" s="41">
        <f>Inscription!B21</f>
        <v>0</v>
      </c>
      <c r="C92" s="38"/>
      <c r="D92" s="32"/>
      <c r="E92" s="32"/>
      <c r="F92" s="29" t="str">
        <f t="shared" si="6"/>
        <v/>
      </c>
      <c r="G92" s="74"/>
      <c r="H92" s="77" t="str">
        <f t="shared" si="7"/>
        <v/>
      </c>
      <c r="I92" s="20" t="str">
        <f>IF(F92="DNS","0",IF(F92="DQ","0",IF(F92="","",IF(F92="DNF","0",LOOKUP(H92,Valeurs!$A$4:'Valeurs'!$A$46,Valeurs!$B$4:'Valeurs'!$B$46)))))</f>
        <v/>
      </c>
    </row>
    <row r="93" spans="1:9" x14ac:dyDescent="0.25">
      <c r="A93" s="19">
        <f>Inscription!A22</f>
        <v>0</v>
      </c>
      <c r="B93" s="41">
        <f>Inscription!B22</f>
        <v>0</v>
      </c>
      <c r="C93" s="38"/>
      <c r="D93" s="32"/>
      <c r="E93" s="32"/>
      <c r="F93" s="29" t="str">
        <f t="shared" si="6"/>
        <v/>
      </c>
      <c r="G93" s="74"/>
      <c r="H93" s="77" t="str">
        <f t="shared" si="7"/>
        <v/>
      </c>
      <c r="I93" s="20" t="str">
        <f>IF(F93="DNS","0",IF(F93="DQ","0",IF(F93="","",IF(F93="DNF","0",LOOKUP(H93,Valeurs!$A$4:'Valeurs'!$A$46,Valeurs!$B$4:'Valeurs'!$B$46)))))</f>
        <v/>
      </c>
    </row>
    <row r="94" spans="1:9" x14ac:dyDescent="0.25">
      <c r="A94" s="19">
        <f>Inscription!A23</f>
        <v>0</v>
      </c>
      <c r="B94" s="41">
        <f>Inscription!B23</f>
        <v>0</v>
      </c>
      <c r="C94" s="38"/>
      <c r="D94" s="32"/>
      <c r="E94" s="32"/>
      <c r="F94" s="29" t="str">
        <f t="shared" si="6"/>
        <v/>
      </c>
      <c r="G94" s="74"/>
      <c r="H94" s="77" t="str">
        <f t="shared" si="7"/>
        <v/>
      </c>
      <c r="I94" s="20" t="str">
        <f>IF(F94="DNS","0",IF(F94="DQ","0",IF(F94="","",IF(F94="DNF","0",LOOKUP(H94,Valeurs!$A$4:'Valeurs'!$A$46,Valeurs!$B$4:'Valeurs'!$B$46)))))</f>
        <v/>
      </c>
    </row>
    <row r="95" spans="1:9" x14ac:dyDescent="0.25">
      <c r="A95" s="19">
        <f>Inscription!A24</f>
        <v>0</v>
      </c>
      <c r="B95" s="41">
        <f>Inscription!B24</f>
        <v>0</v>
      </c>
      <c r="C95" s="38"/>
      <c r="D95" s="32"/>
      <c r="E95" s="32"/>
      <c r="F95" s="29" t="str">
        <f t="shared" si="6"/>
        <v/>
      </c>
      <c r="G95" s="74"/>
      <c r="H95" s="77" t="str">
        <f t="shared" si="7"/>
        <v/>
      </c>
      <c r="I95" s="20" t="str">
        <f>IF(F95="DNS","0",IF(F95="DQ","0",IF(F95="","",IF(F95="DNF","0",LOOKUP(H95,Valeurs!$A$4:'Valeurs'!$A$46,Valeurs!$B$4:'Valeurs'!$B$46)))))</f>
        <v/>
      </c>
    </row>
    <row r="96" spans="1:9" x14ac:dyDescent="0.25">
      <c r="A96" s="19">
        <f>Inscription!A25</f>
        <v>0</v>
      </c>
      <c r="B96" s="41">
        <f>Inscription!B25</f>
        <v>0</v>
      </c>
      <c r="C96" s="38"/>
      <c r="D96" s="32"/>
      <c r="E96" s="32"/>
      <c r="F96" s="29" t="str">
        <f t="shared" si="6"/>
        <v/>
      </c>
      <c r="G96" s="74"/>
      <c r="H96" s="77" t="str">
        <f t="shared" si="7"/>
        <v/>
      </c>
      <c r="I96" s="20" t="str">
        <f>IF(F96="DNS","0",IF(F96="DQ","0",IF(F96="","",IF(F96="DNF","0",LOOKUP(H96,Valeurs!$A$4:'Valeurs'!$A$46,Valeurs!$B$4:'Valeurs'!$B$46)))))</f>
        <v/>
      </c>
    </row>
    <row r="97" spans="1:9" x14ac:dyDescent="0.25">
      <c r="A97" s="19">
        <f>Inscription!A26</f>
        <v>0</v>
      </c>
      <c r="B97" s="41">
        <f>Inscription!B26</f>
        <v>0</v>
      </c>
      <c r="C97" s="38"/>
      <c r="D97" s="32"/>
      <c r="E97" s="32"/>
      <c r="F97" s="29" t="str">
        <f t="shared" si="6"/>
        <v/>
      </c>
      <c r="G97" s="74"/>
      <c r="H97" s="77" t="str">
        <f t="shared" si="7"/>
        <v/>
      </c>
      <c r="I97" s="20" t="str">
        <f>IF(F97="DNS","0",IF(F97="DQ","0",IF(F97="","",IF(F97="DNF","0",LOOKUP(H97,Valeurs!$A$4:'Valeurs'!$A$46,Valeurs!$B$4:'Valeurs'!$B$46)))))</f>
        <v/>
      </c>
    </row>
    <row r="98" spans="1:9" x14ac:dyDescent="0.25">
      <c r="A98" s="19">
        <f>Inscription!A27</f>
        <v>0</v>
      </c>
      <c r="B98" s="41">
        <f>Inscription!B27</f>
        <v>0</v>
      </c>
      <c r="C98" s="38"/>
      <c r="D98" s="32"/>
      <c r="E98" s="32"/>
      <c r="F98" s="29" t="str">
        <f t="shared" si="6"/>
        <v/>
      </c>
      <c r="G98" s="74"/>
      <c r="H98" s="77" t="str">
        <f t="shared" si="7"/>
        <v/>
      </c>
      <c r="I98" s="20" t="str">
        <f>IF(F98="DNS","0",IF(F98="DQ","0",IF(F98="","",IF(F98="DNF","0",LOOKUP(H98,Valeurs!$A$4:'Valeurs'!$A$46,Valeurs!$B$4:'Valeurs'!$B$46)))))</f>
        <v/>
      </c>
    </row>
    <row r="99" spans="1:9" x14ac:dyDescent="0.25">
      <c r="A99" s="19">
        <f>Inscription!A28</f>
        <v>0</v>
      </c>
      <c r="B99" s="41">
        <f>Inscription!B28</f>
        <v>0</v>
      </c>
      <c r="C99" s="38"/>
      <c r="D99" s="32"/>
      <c r="E99" s="32"/>
      <c r="F99" s="29" t="str">
        <f t="shared" si="6"/>
        <v/>
      </c>
      <c r="G99" s="74"/>
      <c r="H99" s="77" t="str">
        <f t="shared" si="7"/>
        <v/>
      </c>
      <c r="I99" s="20" t="str">
        <f>IF(F99="DNS","0",IF(F99="DQ","0",IF(F99="","",IF(F99="DNF","0",LOOKUP(H99,Valeurs!$A$4:'Valeurs'!$A$46,Valeurs!$B$4:'Valeurs'!$B$46)))))</f>
        <v/>
      </c>
    </row>
    <row r="100" spans="1:9" x14ac:dyDescent="0.25">
      <c r="A100" s="19">
        <f>Inscription!A29</f>
        <v>0</v>
      </c>
      <c r="B100" s="41">
        <f>Inscription!B29</f>
        <v>0</v>
      </c>
      <c r="C100" s="38"/>
      <c r="D100" s="32"/>
      <c r="E100" s="32"/>
      <c r="F100" s="29" t="str">
        <f t="shared" si="6"/>
        <v/>
      </c>
      <c r="G100" s="74"/>
      <c r="H100" s="77" t="str">
        <f t="shared" si="7"/>
        <v/>
      </c>
      <c r="I100" s="20" t="str">
        <f>IF(F100="DNS","0",IF(F100="DQ","0",IF(F100="","",IF(F100="DNF","0",LOOKUP(H100,Valeurs!$A$4:'Valeurs'!$A$46,Valeurs!$B$4:'Valeurs'!$B$46)))))</f>
        <v/>
      </c>
    </row>
    <row r="101" spans="1:9" x14ac:dyDescent="0.25">
      <c r="A101" s="19">
        <f>Inscription!A30</f>
        <v>0</v>
      </c>
      <c r="B101" s="41">
        <f>Inscription!B30</f>
        <v>0</v>
      </c>
      <c r="C101" s="38"/>
      <c r="D101" s="32"/>
      <c r="E101" s="32"/>
      <c r="F101" s="29" t="str">
        <f t="shared" si="6"/>
        <v/>
      </c>
      <c r="G101" s="74"/>
      <c r="H101" s="77" t="str">
        <f t="shared" si="7"/>
        <v/>
      </c>
      <c r="I101" s="20" t="str">
        <f>IF(F101="DNS","0",IF(F101="DQ","0",IF(F101="","",IF(F101="DNF","0",LOOKUP(H101,Valeurs!$A$4:'Valeurs'!$A$46,Valeurs!$B$4:'Valeurs'!$B$46)))))</f>
        <v/>
      </c>
    </row>
    <row r="102" spans="1:9" ht="15.75" thickBot="1" x14ac:dyDescent="0.3">
      <c r="A102" s="21">
        <f>Inscription!A31</f>
        <v>0</v>
      </c>
      <c r="B102" s="42">
        <f>Inscription!B31</f>
        <v>0</v>
      </c>
      <c r="C102" s="39"/>
      <c r="D102" s="33"/>
      <c r="E102" s="33"/>
      <c r="F102" s="30" t="str">
        <f>IF(D102="","",IF(D102="DQ","DQ",IF(D102="DNF","DNF",IF(D102="DNS","DNS",AVERAGE(D102,E102)))))</f>
        <v/>
      </c>
      <c r="G102" s="75"/>
      <c r="H102" s="78" t="str">
        <f t="shared" si="7"/>
        <v/>
      </c>
      <c r="I102" s="25" t="str">
        <f>IF(F102="DNS","0",IF(F102="DQ","0",IF(F102="","",IF(F102="DNF","0",LOOKUP(H102,Valeurs!$A$4:'Valeurs'!$A$46,Valeurs!$B$4:'Valeurs'!$B$46)))))</f>
        <v/>
      </c>
    </row>
    <row r="103" spans="1:9" ht="15.75" thickBot="1" x14ac:dyDescent="0.3"/>
    <row r="104" spans="1:9" ht="19.5" customHeight="1" thickBot="1" x14ac:dyDescent="0.3">
      <c r="A104" s="391" t="s">
        <v>18</v>
      </c>
      <c r="B104" s="392"/>
      <c r="C104" s="392"/>
      <c r="D104" s="392"/>
      <c r="E104" s="392"/>
      <c r="F104" s="392"/>
      <c r="G104" s="392"/>
      <c r="H104" s="392"/>
      <c r="I104" s="392"/>
    </row>
    <row r="105" spans="1:9" ht="19.5" customHeight="1" thickBot="1" x14ac:dyDescent="0.3">
      <c r="A105" s="392"/>
      <c r="B105" s="392"/>
      <c r="C105" s="392"/>
      <c r="D105" s="392"/>
      <c r="E105" s="392"/>
      <c r="F105" s="392"/>
      <c r="G105" s="392"/>
      <c r="H105" s="392"/>
      <c r="I105" s="392"/>
    </row>
    <row r="106" spans="1:9" s="35" customFormat="1" ht="30" customHeight="1" thickBot="1" x14ac:dyDescent="0.3">
      <c r="A106" s="27" t="s">
        <v>10</v>
      </c>
      <c r="B106" s="27" t="s">
        <v>11</v>
      </c>
      <c r="C106" s="34"/>
      <c r="D106" s="27" t="s">
        <v>12</v>
      </c>
      <c r="E106" s="27" t="s">
        <v>13</v>
      </c>
      <c r="F106" s="26" t="s">
        <v>14</v>
      </c>
      <c r="G106" s="34"/>
      <c r="H106" s="27" t="s">
        <v>15</v>
      </c>
      <c r="I106" s="27" t="s">
        <v>16</v>
      </c>
    </row>
    <row r="107" spans="1:9" x14ac:dyDescent="0.25">
      <c r="A107" s="14" t="str">
        <f>Inscription!A2</f>
        <v>SSSL</v>
      </c>
      <c r="B107" s="40" t="str">
        <f>Inscription!B2</f>
        <v>Missy Roy</v>
      </c>
      <c r="C107" s="37"/>
      <c r="D107" s="31">
        <v>5.2372685185185183E-4</v>
      </c>
      <c r="E107" s="31">
        <v>5.2222222222222221E-4</v>
      </c>
      <c r="F107" s="28">
        <f>IF(D107="","",IF(D107="DQ","DQ",IF(D107="DNF","DNF",IF(D107="DNS","DNS",AVERAGE(D107,E107)))))</f>
        <v>5.2297453703703707E-4</v>
      </c>
      <c r="G107" s="73"/>
      <c r="H107" s="76">
        <f>IF(F107="DNS","DNS",IF(F107="DQ","DQ",IF(F107="","",IF(F107="DNF","DNF",RANK(F107,$F$107:$F$136,1)))))</f>
        <v>6</v>
      </c>
      <c r="I107" s="18">
        <f>IF(F107="DNS","0",IF(F107="DQ","0",IF(F107="","",IF(F107="DNF","0",LOOKUP(H107,Valeurs!$A$4:'Valeurs'!$A$46,Valeurs!$B$4:'Valeurs'!$B$46)))))</f>
        <v>12</v>
      </c>
    </row>
    <row r="108" spans="1:9" x14ac:dyDescent="0.25">
      <c r="A108" s="19" t="str">
        <f>Inscription!A3</f>
        <v>CASO</v>
      </c>
      <c r="B108" s="41" t="str">
        <f>Inscription!B3</f>
        <v>Étienne Roy</v>
      </c>
      <c r="C108" s="38"/>
      <c r="D108" s="32">
        <v>4.796296296296296E-4</v>
      </c>
      <c r="E108" s="32">
        <v>4.8761574074074077E-4</v>
      </c>
      <c r="F108" s="29">
        <f t="shared" ref="F108:F135" si="8">IF(D108="","",IF(D108="DQ","DQ",IF(D108="DNF","DNF",IF(D108="DNS","DNS",AVERAGE(D108,E108)))))</f>
        <v>4.8362268518518519E-4</v>
      </c>
      <c r="G108" s="74"/>
      <c r="H108" s="77">
        <f>IF(F108="DNS","DNS",IF(F108="DQ","DQ",IF(F108="","",IF(F108="DNF","DNF",RANK(F108,$F$107:$F$136,1)))))</f>
        <v>3</v>
      </c>
      <c r="I108" s="20">
        <f>IF(F108="DNS","0",IF(F108="DQ","0",IF(F108="","",IF(F108="DNF","0",LOOKUP(H108,Valeurs!$A$4:'Valeurs'!$A$46,Valeurs!$B$4:'Valeurs'!$B$46)))))</f>
        <v>16</v>
      </c>
    </row>
    <row r="109" spans="1:9" x14ac:dyDescent="0.25">
      <c r="A109" s="19" t="str">
        <f>Inscription!A4</f>
        <v>CAEM</v>
      </c>
      <c r="B109" s="41" t="str">
        <f>Inscription!B4</f>
        <v>Emmy Mastrovito</v>
      </c>
      <c r="C109" s="38"/>
      <c r="D109" s="32">
        <v>4.4849537037037037E-4</v>
      </c>
      <c r="E109" s="32">
        <v>4.4710648148148149E-4</v>
      </c>
      <c r="F109" s="29">
        <f t="shared" si="8"/>
        <v>4.4780092592592593E-4</v>
      </c>
      <c r="G109" s="74"/>
      <c r="H109" s="77">
        <f t="shared" ref="H109:H136" si="9">IF(F109="DNS","DNS",IF(F109="DQ","DQ",IF(F109="","",IF(F109="DNF","DNF",RANK(F109,$F$107:$F$136,1)))))</f>
        <v>2</v>
      </c>
      <c r="I109" s="20">
        <f>IF(F109="DNS","0",IF(F109="DQ","0",IF(F109="","",IF(F109="DNF","0",LOOKUP(H109,Valeurs!$A$4:'Valeurs'!$A$46,Valeurs!$B$4:'Valeurs'!$B$46)))))</f>
        <v>18</v>
      </c>
    </row>
    <row r="110" spans="1:9" x14ac:dyDescent="0.25">
      <c r="A110" s="19" t="str">
        <f>Inscription!A5</f>
        <v>Dam'eauclès</v>
      </c>
      <c r="B110" s="41" t="str">
        <f>Inscription!B5</f>
        <v>Katherine Gaulin</v>
      </c>
      <c r="C110" s="38"/>
      <c r="D110" s="32">
        <v>5.5081018518518521E-4</v>
      </c>
      <c r="E110" s="32">
        <v>5.5162037037037029E-4</v>
      </c>
      <c r="F110" s="29">
        <f t="shared" si="8"/>
        <v>5.5121527777777775E-4</v>
      </c>
      <c r="G110" s="74"/>
      <c r="H110" s="77">
        <f t="shared" si="9"/>
        <v>10</v>
      </c>
      <c r="I110" s="20">
        <f>IF(F110="DNS","0",IF(F110="DQ","0",IF(F110="","",IF(F110="DNF","0",LOOKUP(H110,Valeurs!$A$4:'Valeurs'!$A$46,Valeurs!$B$4:'Valeurs'!$B$46)))))</f>
        <v>7</v>
      </c>
    </row>
    <row r="111" spans="1:9" x14ac:dyDescent="0.25">
      <c r="A111" s="19" t="str">
        <f>Inscription!A6</f>
        <v>Dam'eauclès</v>
      </c>
      <c r="B111" s="41" t="str">
        <f>Inscription!B6</f>
        <v>Théodore Turgeon</v>
      </c>
      <c r="C111" s="38"/>
      <c r="D111" s="32">
        <v>6.3981481481481485E-4</v>
      </c>
      <c r="E111" s="32">
        <v>6.4016203703703707E-4</v>
      </c>
      <c r="F111" s="29">
        <f t="shared" si="8"/>
        <v>6.3998842592592601E-4</v>
      </c>
      <c r="G111" s="74"/>
      <c r="H111" s="77">
        <f t="shared" si="9"/>
        <v>15</v>
      </c>
      <c r="I111" s="20">
        <f>IF(F111="DNS","0",IF(F111="DQ","0",IF(F111="","",IF(F111="DNF","0",LOOKUP(H111,Valeurs!$A$4:'Valeurs'!$A$46,Valeurs!$B$4:'Valeurs'!$B$46)))))</f>
        <v>2</v>
      </c>
    </row>
    <row r="112" spans="1:9" x14ac:dyDescent="0.25">
      <c r="A112" s="19" t="str">
        <f>Inscription!A7</f>
        <v>30deux</v>
      </c>
      <c r="B112" s="41" t="str">
        <f>Inscription!B7</f>
        <v>Émilie Tessier</v>
      </c>
      <c r="C112" s="38"/>
      <c r="D112" s="32">
        <v>5.2407407407407405E-4</v>
      </c>
      <c r="E112" s="32">
        <v>5.2372685185185183E-4</v>
      </c>
      <c r="F112" s="29">
        <f t="shared" si="8"/>
        <v>5.2390046296296299E-4</v>
      </c>
      <c r="G112" s="74"/>
      <c r="H112" s="77">
        <f t="shared" si="9"/>
        <v>7</v>
      </c>
      <c r="I112" s="20">
        <f>IF(F112="DNS","0",IF(F112="DQ","0",IF(F112="","",IF(F112="DNF","0",LOOKUP(H112,Valeurs!$A$4:'Valeurs'!$A$46,Valeurs!$B$4:'Valeurs'!$B$46)))))</f>
        <v>11</v>
      </c>
    </row>
    <row r="113" spans="1:9" x14ac:dyDescent="0.25">
      <c r="A113" s="19" t="str">
        <f>Inscription!A8</f>
        <v>30deux</v>
      </c>
      <c r="B113" s="41" t="str">
        <f>Inscription!B8</f>
        <v>Ève-Marie Bell</v>
      </c>
      <c r="C113" s="38"/>
      <c r="D113" s="32">
        <v>5.6354166666666673E-4</v>
      </c>
      <c r="E113" s="32">
        <v>5.6388888888888884E-4</v>
      </c>
      <c r="F113" s="29">
        <f t="shared" si="8"/>
        <v>5.6371527777777778E-4</v>
      </c>
      <c r="G113" s="74"/>
      <c r="H113" s="77">
        <f t="shared" si="9"/>
        <v>11</v>
      </c>
      <c r="I113" s="20">
        <f>IF(F113="DNS","0",IF(F113="DQ","0",IF(F113="","",IF(F113="DNF","0",LOOKUP(H113,Valeurs!$A$4:'Valeurs'!$A$46,Valeurs!$B$4:'Valeurs'!$B$46)))))</f>
        <v>6</v>
      </c>
    </row>
    <row r="114" spans="1:9" x14ac:dyDescent="0.25">
      <c r="A114" s="19" t="str">
        <f>Inscription!A9</f>
        <v>CSRN</v>
      </c>
      <c r="B114" s="41" t="str">
        <f>Inscription!B9</f>
        <v>Samya Chakir</v>
      </c>
      <c r="C114" s="38"/>
      <c r="D114" s="32">
        <v>5.3715277777777778E-4</v>
      </c>
      <c r="E114" s="32">
        <v>5.392361111111111E-4</v>
      </c>
      <c r="F114" s="29">
        <f t="shared" si="8"/>
        <v>5.3819444444444444E-4</v>
      </c>
      <c r="G114" s="74"/>
      <c r="H114" s="77">
        <f t="shared" si="9"/>
        <v>8</v>
      </c>
      <c r="I114" s="20">
        <f>IF(F114="DNS","0",IF(F114="DQ","0",IF(F114="","",IF(F114="DNF","0",LOOKUP(H114,Valeurs!$A$4:'Valeurs'!$A$46,Valeurs!$B$4:'Valeurs'!$B$46)))))</f>
        <v>10</v>
      </c>
    </row>
    <row r="115" spans="1:9" x14ac:dyDescent="0.25">
      <c r="A115" s="19" t="str">
        <f>Inscription!A10</f>
        <v>CSRN</v>
      </c>
      <c r="B115" s="41" t="str">
        <f>Inscription!B10</f>
        <v>Zoé Martin</v>
      </c>
      <c r="C115" s="38"/>
      <c r="D115" s="32">
        <v>5.4363425925925922E-4</v>
      </c>
      <c r="E115" s="32">
        <v>5.4502314814814821E-4</v>
      </c>
      <c r="F115" s="29">
        <f t="shared" si="8"/>
        <v>5.4432870370370377E-4</v>
      </c>
      <c r="G115" s="74"/>
      <c r="H115" s="77">
        <f t="shared" si="9"/>
        <v>9</v>
      </c>
      <c r="I115" s="20">
        <f>IF(F115="DNS","0",IF(F115="DQ","0",IF(F115="","",IF(F115="DNF","0",LOOKUP(H115,Valeurs!$A$4:'Valeurs'!$A$46,Valeurs!$B$4:'Valeurs'!$B$46)))))</f>
        <v>8</v>
      </c>
    </row>
    <row r="116" spans="1:9" x14ac:dyDescent="0.25">
      <c r="A116" s="19" t="str">
        <f>Inscription!A11</f>
        <v>CSRN</v>
      </c>
      <c r="B116" s="41" t="str">
        <f>Inscription!B11</f>
        <v>Gabriel Martin</v>
      </c>
      <c r="C116" s="38"/>
      <c r="D116" s="32">
        <v>6.1701388888888895E-4</v>
      </c>
      <c r="E116" s="32">
        <v>6.1261574074074072E-4</v>
      </c>
      <c r="F116" s="29">
        <f t="shared" si="8"/>
        <v>6.1481481481481478E-4</v>
      </c>
      <c r="G116" s="74"/>
      <c r="H116" s="77">
        <f t="shared" si="9"/>
        <v>14</v>
      </c>
      <c r="I116" s="20">
        <f>IF(F116="DNS","0",IF(F116="DQ","0",IF(F116="","",IF(F116="DNF","0",LOOKUP(H116,Valeurs!$A$4:'Valeurs'!$A$46,Valeurs!$B$4:'Valeurs'!$B$46)))))</f>
        <v>3</v>
      </c>
    </row>
    <row r="117" spans="1:9" x14ac:dyDescent="0.25">
      <c r="A117" s="19" t="str">
        <f>Inscription!A12</f>
        <v>CSRN</v>
      </c>
      <c r="B117" s="41" t="str">
        <f>Inscription!B12</f>
        <v>Justin Gauthier</v>
      </c>
      <c r="C117" s="38"/>
      <c r="D117" s="32">
        <v>4.3437500000000003E-4</v>
      </c>
      <c r="E117" s="32">
        <v>4.3414351851851855E-4</v>
      </c>
      <c r="F117" s="29">
        <f t="shared" si="8"/>
        <v>4.3425925925925929E-4</v>
      </c>
      <c r="G117" s="74"/>
      <c r="H117" s="77">
        <f t="shared" si="9"/>
        <v>1</v>
      </c>
      <c r="I117" s="20">
        <f>IF(F117="DNS","0",IF(F117="DQ","0",IF(F117="","",IF(F117="DNF","0",LOOKUP(H117,Valeurs!$A$4:'Valeurs'!$A$46,Valeurs!$B$4:'Valeurs'!$B$46)))))</f>
        <v>20</v>
      </c>
    </row>
    <row r="118" spans="1:9" x14ac:dyDescent="0.25">
      <c r="A118" s="19" t="str">
        <f>Inscription!A13</f>
        <v>CSRN</v>
      </c>
      <c r="B118" s="41" t="str">
        <f>Inscription!B13</f>
        <v>Annabelle Rhéaume</v>
      </c>
      <c r="C118" s="38"/>
      <c r="D118" s="32">
        <v>6.1087962962962973E-4</v>
      </c>
      <c r="E118" s="32">
        <v>6.1018518518518507E-4</v>
      </c>
      <c r="F118" s="29">
        <f t="shared" si="8"/>
        <v>6.105324074074074E-4</v>
      </c>
      <c r="G118" s="74"/>
      <c r="H118" s="77">
        <f t="shared" si="9"/>
        <v>12</v>
      </c>
      <c r="I118" s="20">
        <f>IF(F118="DNS","0",IF(F118="DQ","0",IF(F118="","",IF(F118="DNF","0",LOOKUP(H118,Valeurs!$A$4:'Valeurs'!$A$46,Valeurs!$B$4:'Valeurs'!$B$46)))))</f>
        <v>5</v>
      </c>
    </row>
    <row r="119" spans="1:9" x14ac:dyDescent="0.25">
      <c r="A119" s="19" t="str">
        <f>Inscription!A14</f>
        <v>Gatineau</v>
      </c>
      <c r="B119" s="41" t="str">
        <f>Inscription!B14</f>
        <v>Andréanne Pichette</v>
      </c>
      <c r="C119" s="38"/>
      <c r="D119" s="32">
        <v>6.0949074074074063E-4</v>
      </c>
      <c r="E119" s="32">
        <v>6.1956018518518512E-4</v>
      </c>
      <c r="F119" s="29">
        <f t="shared" si="8"/>
        <v>6.1452546296296288E-4</v>
      </c>
      <c r="G119" s="74"/>
      <c r="H119" s="77">
        <f t="shared" si="9"/>
        <v>13</v>
      </c>
      <c r="I119" s="20">
        <f>IF(F119="DNS","0",IF(F119="DQ","0",IF(F119="","",IF(F119="DNF","0",LOOKUP(H119,Valeurs!$A$4:'Valeurs'!$A$46,Valeurs!$B$4:'Valeurs'!$B$46)))))</f>
        <v>4</v>
      </c>
    </row>
    <row r="120" spans="1:9" x14ac:dyDescent="0.25">
      <c r="A120" s="19" t="str">
        <f>Inscription!A15</f>
        <v>Narval</v>
      </c>
      <c r="B120" s="41" t="str">
        <f>Inscription!B15</f>
        <v>GabriellePotvin</v>
      </c>
      <c r="C120" s="38"/>
      <c r="D120" s="32">
        <v>5.0347222222222221E-4</v>
      </c>
      <c r="E120" s="32" t="s">
        <v>283</v>
      </c>
      <c r="F120" s="29">
        <f t="shared" si="8"/>
        <v>5.0347222222222221E-4</v>
      </c>
      <c r="G120" s="74"/>
      <c r="H120" s="77">
        <f t="shared" si="9"/>
        <v>5</v>
      </c>
      <c r="I120" s="20">
        <f>IF(F120="DNS","0",IF(F120="DQ","0",IF(F120="","",IF(F120="DNF","0",LOOKUP(H120,Valeurs!$A$4:'Valeurs'!$A$46,Valeurs!$B$4:'Valeurs'!$B$46)))))</f>
        <v>13</v>
      </c>
    </row>
    <row r="121" spans="1:9" x14ac:dyDescent="0.25">
      <c r="A121" s="19" t="str">
        <f>Inscription!A16</f>
        <v>CASO</v>
      </c>
      <c r="B121" s="41" t="str">
        <f>Inscription!B16</f>
        <v>Zacharie Taillefer</v>
      </c>
      <c r="C121" s="38"/>
      <c r="D121" s="32">
        <v>5.1574074074074076E-4</v>
      </c>
      <c r="E121" s="32">
        <v>4.6261574074074071E-4</v>
      </c>
      <c r="F121" s="29">
        <f t="shared" si="8"/>
        <v>4.8917824074074076E-4</v>
      </c>
      <c r="G121" s="74"/>
      <c r="H121" s="77">
        <f t="shared" si="9"/>
        <v>4</v>
      </c>
      <c r="I121" s="20">
        <f>IF(F121="DNS","0",IF(F121="DQ","0",IF(F121="","",IF(F121="DNF","0",LOOKUP(H121,Valeurs!$A$4:'Valeurs'!$A$46,Valeurs!$B$4:'Valeurs'!$B$46)))))</f>
        <v>14</v>
      </c>
    </row>
    <row r="122" spans="1:9" x14ac:dyDescent="0.25">
      <c r="A122" s="19">
        <f>Inscription!A17</f>
        <v>0</v>
      </c>
      <c r="B122" s="41">
        <f>Inscription!B17</f>
        <v>0</v>
      </c>
      <c r="C122" s="38"/>
      <c r="D122" s="32"/>
      <c r="E122" s="32"/>
      <c r="F122" s="29" t="str">
        <f t="shared" si="8"/>
        <v/>
      </c>
      <c r="G122" s="74"/>
      <c r="H122" s="77" t="str">
        <f t="shared" si="9"/>
        <v/>
      </c>
      <c r="I122" s="20" t="str">
        <f>IF(F122="DNS","0",IF(F122="DQ","0",IF(F122="","",IF(F122="DNF","0",LOOKUP(H122,Valeurs!$A$4:'Valeurs'!$A$46,Valeurs!$B$4:'Valeurs'!$B$46)))))</f>
        <v/>
      </c>
    </row>
    <row r="123" spans="1:9" x14ac:dyDescent="0.25">
      <c r="A123" s="19">
        <f>Inscription!A18</f>
        <v>0</v>
      </c>
      <c r="B123" s="41">
        <f>Inscription!B18</f>
        <v>0</v>
      </c>
      <c r="C123" s="38"/>
      <c r="D123" s="32"/>
      <c r="E123" s="32"/>
      <c r="F123" s="29" t="str">
        <f t="shared" si="8"/>
        <v/>
      </c>
      <c r="G123" s="74"/>
      <c r="H123" s="77" t="str">
        <f t="shared" si="9"/>
        <v/>
      </c>
      <c r="I123" s="20" t="str">
        <f>IF(F123="DNS","0",IF(F123="DQ","0",IF(F123="","",IF(F123="DNF","0",LOOKUP(H123,Valeurs!$A$4:'Valeurs'!$A$46,Valeurs!$B$4:'Valeurs'!$B$46)))))</f>
        <v/>
      </c>
    </row>
    <row r="124" spans="1:9" x14ac:dyDescent="0.25">
      <c r="A124" s="19">
        <f>Inscription!A19</f>
        <v>0</v>
      </c>
      <c r="B124" s="41">
        <f>Inscription!B19</f>
        <v>0</v>
      </c>
      <c r="C124" s="38"/>
      <c r="D124" s="32"/>
      <c r="E124" s="32"/>
      <c r="F124" s="29" t="str">
        <f t="shared" si="8"/>
        <v/>
      </c>
      <c r="G124" s="74"/>
      <c r="H124" s="77" t="str">
        <f t="shared" si="9"/>
        <v/>
      </c>
      <c r="I124" s="20" t="str">
        <f>IF(F124="DNS","0",IF(F124="DQ","0",IF(F124="","",IF(F124="DNF","0",LOOKUP(H124,Valeurs!$A$4:'Valeurs'!$A$46,Valeurs!$B$4:'Valeurs'!$B$46)))))</f>
        <v/>
      </c>
    </row>
    <row r="125" spans="1:9" x14ac:dyDescent="0.25">
      <c r="A125" s="19">
        <f>Inscription!A20</f>
        <v>0</v>
      </c>
      <c r="B125" s="41">
        <f>Inscription!B20</f>
        <v>0</v>
      </c>
      <c r="C125" s="38"/>
      <c r="D125" s="32"/>
      <c r="E125" s="32"/>
      <c r="F125" s="29" t="str">
        <f t="shared" si="8"/>
        <v/>
      </c>
      <c r="G125" s="74"/>
      <c r="H125" s="77" t="str">
        <f t="shared" si="9"/>
        <v/>
      </c>
      <c r="I125" s="20" t="str">
        <f>IF(F125="DNS","0",IF(F125="DQ","0",IF(F125="","",IF(F125="DNF","0",LOOKUP(H125,Valeurs!$A$4:'Valeurs'!$A$46,Valeurs!$B$4:'Valeurs'!$B$46)))))</f>
        <v/>
      </c>
    </row>
    <row r="126" spans="1:9" x14ac:dyDescent="0.25">
      <c r="A126" s="19">
        <f>Inscription!A21</f>
        <v>0</v>
      </c>
      <c r="B126" s="41">
        <f>Inscription!B21</f>
        <v>0</v>
      </c>
      <c r="C126" s="38"/>
      <c r="D126" s="32"/>
      <c r="E126" s="32"/>
      <c r="F126" s="29" t="str">
        <f t="shared" si="8"/>
        <v/>
      </c>
      <c r="G126" s="74"/>
      <c r="H126" s="77" t="str">
        <f t="shared" si="9"/>
        <v/>
      </c>
      <c r="I126" s="20" t="str">
        <f>IF(F126="DNS","0",IF(F126="DQ","0",IF(F126="","",IF(F126="DNF","0",LOOKUP(H126,Valeurs!$A$4:'Valeurs'!$A$46,Valeurs!$B$4:'Valeurs'!$B$46)))))</f>
        <v/>
      </c>
    </row>
    <row r="127" spans="1:9" x14ac:dyDescent="0.25">
      <c r="A127" s="19">
        <f>Inscription!A22</f>
        <v>0</v>
      </c>
      <c r="B127" s="41">
        <f>Inscription!B22</f>
        <v>0</v>
      </c>
      <c r="C127" s="38"/>
      <c r="D127" s="32"/>
      <c r="E127" s="32"/>
      <c r="F127" s="29" t="str">
        <f t="shared" si="8"/>
        <v/>
      </c>
      <c r="G127" s="74"/>
      <c r="H127" s="77" t="str">
        <f t="shared" si="9"/>
        <v/>
      </c>
      <c r="I127" s="20" t="str">
        <f>IF(F127="DNS","0",IF(F127="DQ","0",IF(F127="","",IF(F127="DNF","0",LOOKUP(H127,Valeurs!$A$4:'Valeurs'!$A$46,Valeurs!$B$4:'Valeurs'!$B$46)))))</f>
        <v/>
      </c>
    </row>
    <row r="128" spans="1:9" x14ac:dyDescent="0.25">
      <c r="A128" s="19">
        <f>Inscription!A23</f>
        <v>0</v>
      </c>
      <c r="B128" s="41">
        <f>Inscription!B23</f>
        <v>0</v>
      </c>
      <c r="C128" s="38"/>
      <c r="D128" s="32"/>
      <c r="E128" s="32"/>
      <c r="F128" s="29" t="str">
        <f t="shared" si="8"/>
        <v/>
      </c>
      <c r="G128" s="74"/>
      <c r="H128" s="77" t="str">
        <f t="shared" si="9"/>
        <v/>
      </c>
      <c r="I128" s="20" t="str">
        <f>IF(F128="DNS","0",IF(F128="DQ","0",IF(F128="","",IF(F128="DNF","0",LOOKUP(H128,Valeurs!$A$4:'Valeurs'!$A$46,Valeurs!$B$4:'Valeurs'!$B$46)))))</f>
        <v/>
      </c>
    </row>
    <row r="129" spans="1:9" x14ac:dyDescent="0.25">
      <c r="A129" s="19">
        <f>Inscription!A24</f>
        <v>0</v>
      </c>
      <c r="B129" s="41">
        <f>Inscription!B24</f>
        <v>0</v>
      </c>
      <c r="C129" s="38"/>
      <c r="D129" s="32"/>
      <c r="E129" s="32"/>
      <c r="F129" s="29" t="str">
        <f t="shared" si="8"/>
        <v/>
      </c>
      <c r="G129" s="74"/>
      <c r="H129" s="77" t="str">
        <f t="shared" si="9"/>
        <v/>
      </c>
      <c r="I129" s="20" t="str">
        <f>IF(F129="DNS","0",IF(F129="DQ","0",IF(F129="","",IF(F129="DNF","0",LOOKUP(H129,Valeurs!$A$4:'Valeurs'!$A$46,Valeurs!$B$4:'Valeurs'!$B$46)))))</f>
        <v/>
      </c>
    </row>
    <row r="130" spans="1:9" x14ac:dyDescent="0.25">
      <c r="A130" s="19">
        <f>Inscription!A25</f>
        <v>0</v>
      </c>
      <c r="B130" s="41">
        <f>Inscription!B25</f>
        <v>0</v>
      </c>
      <c r="C130" s="38"/>
      <c r="D130" s="32"/>
      <c r="E130" s="32"/>
      <c r="F130" s="29" t="str">
        <f t="shared" si="8"/>
        <v/>
      </c>
      <c r="G130" s="74"/>
      <c r="H130" s="77" t="str">
        <f t="shared" si="9"/>
        <v/>
      </c>
      <c r="I130" s="20" t="str">
        <f>IF(F130="DNS","0",IF(F130="DQ","0",IF(F130="","",IF(F130="DNF","0",LOOKUP(H130,Valeurs!$A$4:'Valeurs'!$A$46,Valeurs!$B$4:'Valeurs'!$B$46)))))</f>
        <v/>
      </c>
    </row>
    <row r="131" spans="1:9" x14ac:dyDescent="0.25">
      <c r="A131" s="19">
        <f>Inscription!A26</f>
        <v>0</v>
      </c>
      <c r="B131" s="41">
        <f>Inscription!B26</f>
        <v>0</v>
      </c>
      <c r="C131" s="38"/>
      <c r="D131" s="32"/>
      <c r="E131" s="32"/>
      <c r="F131" s="29" t="str">
        <f t="shared" si="8"/>
        <v/>
      </c>
      <c r="G131" s="74"/>
      <c r="H131" s="77" t="str">
        <f t="shared" si="9"/>
        <v/>
      </c>
      <c r="I131" s="20" t="str">
        <f>IF(F131="DNS","0",IF(F131="DQ","0",IF(F131="","",IF(F131="DNF","0",LOOKUP(H131,Valeurs!$A$4:'Valeurs'!$A$46,Valeurs!$B$4:'Valeurs'!$B$46)))))</f>
        <v/>
      </c>
    </row>
    <row r="132" spans="1:9" x14ac:dyDescent="0.25">
      <c r="A132" s="19">
        <f>Inscription!A27</f>
        <v>0</v>
      </c>
      <c r="B132" s="41">
        <f>Inscription!B27</f>
        <v>0</v>
      </c>
      <c r="C132" s="38"/>
      <c r="D132" s="32"/>
      <c r="E132" s="32"/>
      <c r="F132" s="29" t="str">
        <f t="shared" si="8"/>
        <v/>
      </c>
      <c r="G132" s="74"/>
      <c r="H132" s="77" t="str">
        <f t="shared" si="9"/>
        <v/>
      </c>
      <c r="I132" s="20" t="str">
        <f>IF(F132="DNS","0",IF(F132="DQ","0",IF(F132="","",IF(F132="DNF","0",LOOKUP(H132,Valeurs!$A$4:'Valeurs'!$A$46,Valeurs!$B$4:'Valeurs'!$B$46)))))</f>
        <v/>
      </c>
    </row>
    <row r="133" spans="1:9" x14ac:dyDescent="0.25">
      <c r="A133" s="19">
        <f>Inscription!A28</f>
        <v>0</v>
      </c>
      <c r="B133" s="41">
        <f>Inscription!B28</f>
        <v>0</v>
      </c>
      <c r="C133" s="38"/>
      <c r="D133" s="32"/>
      <c r="E133" s="32"/>
      <c r="F133" s="29" t="str">
        <f t="shared" si="8"/>
        <v/>
      </c>
      <c r="G133" s="74"/>
      <c r="H133" s="77" t="str">
        <f t="shared" si="9"/>
        <v/>
      </c>
      <c r="I133" s="20" t="str">
        <f>IF(F133="DNS","0",IF(F133="DQ","0",IF(F133="","",IF(F133="DNF","0",LOOKUP(H133,Valeurs!$A$4:'Valeurs'!$A$46,Valeurs!$B$4:'Valeurs'!$B$46)))))</f>
        <v/>
      </c>
    </row>
    <row r="134" spans="1:9" x14ac:dyDescent="0.25">
      <c r="A134" s="19">
        <f>Inscription!A29</f>
        <v>0</v>
      </c>
      <c r="B134" s="41">
        <f>Inscription!B29</f>
        <v>0</v>
      </c>
      <c r="C134" s="38"/>
      <c r="D134" s="32"/>
      <c r="E134" s="32"/>
      <c r="F134" s="29" t="str">
        <f t="shared" si="8"/>
        <v/>
      </c>
      <c r="G134" s="74"/>
      <c r="H134" s="77" t="str">
        <f t="shared" si="9"/>
        <v/>
      </c>
      <c r="I134" s="20" t="str">
        <f>IF(F134="DNS","0",IF(F134="DQ","0",IF(F134="","",IF(F134="DNF","0",LOOKUP(H134,Valeurs!$A$4:'Valeurs'!$A$46,Valeurs!$B$4:'Valeurs'!$B$46)))))</f>
        <v/>
      </c>
    </row>
    <row r="135" spans="1:9" x14ac:dyDescent="0.25">
      <c r="A135" s="19">
        <f>Inscription!A30</f>
        <v>0</v>
      </c>
      <c r="B135" s="41">
        <f>Inscription!B30</f>
        <v>0</v>
      </c>
      <c r="C135" s="38"/>
      <c r="D135" s="32"/>
      <c r="E135" s="32"/>
      <c r="F135" s="29" t="str">
        <f t="shared" si="8"/>
        <v/>
      </c>
      <c r="G135" s="74"/>
      <c r="H135" s="77" t="str">
        <f t="shared" si="9"/>
        <v/>
      </c>
      <c r="I135" s="20" t="str">
        <f>IF(F135="DNS","0",IF(F135="DQ","0",IF(F135="","",IF(F135="DNF","0",LOOKUP(H135,Valeurs!$A$4:'Valeurs'!$A$46,Valeurs!$B$4:'Valeurs'!$B$46)))))</f>
        <v/>
      </c>
    </row>
    <row r="136" spans="1:9" ht="15.75" thickBot="1" x14ac:dyDescent="0.3">
      <c r="A136" s="21">
        <f>Inscription!A31</f>
        <v>0</v>
      </c>
      <c r="B136" s="42">
        <f>Inscription!B31</f>
        <v>0</v>
      </c>
      <c r="C136" s="39"/>
      <c r="D136" s="33"/>
      <c r="E136" s="33"/>
      <c r="F136" s="30" t="str">
        <f>IF(D136="","",IF(D136="DQ","DQ",IF(D136="DNF","DNF",IF(D136="DNS","DNS",AVERAGE(D136,E136)))))</f>
        <v/>
      </c>
      <c r="G136" s="75"/>
      <c r="H136" s="78" t="str">
        <f t="shared" si="9"/>
        <v/>
      </c>
      <c r="I136" s="25" t="str">
        <f>IF(F136="DNS","0",IF(F136="DQ","0",IF(F136="","",IF(F136="DNF","0",LOOKUP(H136,Valeurs!$A$4:'Valeurs'!$A$46,Valeurs!$B$4:'Valeurs'!$B$46)))))</f>
        <v/>
      </c>
    </row>
    <row r="137" spans="1:9" ht="15.75" thickBot="1" x14ac:dyDescent="0.3"/>
    <row r="138" spans="1:9" ht="19.5" customHeight="1" thickBot="1" x14ac:dyDescent="0.3">
      <c r="A138" s="391" t="s">
        <v>20</v>
      </c>
      <c r="B138" s="392"/>
      <c r="C138" s="392"/>
      <c r="D138" s="392"/>
      <c r="E138" s="392"/>
      <c r="F138" s="392"/>
      <c r="G138" s="392"/>
      <c r="H138" s="392"/>
      <c r="I138" s="392"/>
    </row>
    <row r="139" spans="1:9" ht="19.5" customHeight="1" thickBot="1" x14ac:dyDescent="0.3">
      <c r="A139" s="392"/>
      <c r="B139" s="392"/>
      <c r="C139" s="392"/>
      <c r="D139" s="392"/>
      <c r="E139" s="392"/>
      <c r="F139" s="392"/>
      <c r="G139" s="392"/>
      <c r="H139" s="392"/>
      <c r="I139" s="392"/>
    </row>
    <row r="140" spans="1:9" s="35" customFormat="1" ht="30" customHeight="1" thickBot="1" x14ac:dyDescent="0.3">
      <c r="A140" s="27" t="s">
        <v>10</v>
      </c>
      <c r="B140" s="27" t="s">
        <v>11</v>
      </c>
      <c r="C140" s="34"/>
      <c r="D140" s="27" t="s">
        <v>12</v>
      </c>
      <c r="E140" s="27" t="s">
        <v>13</v>
      </c>
      <c r="F140" s="26" t="s">
        <v>14</v>
      </c>
      <c r="G140" s="34"/>
      <c r="H140" s="27" t="s">
        <v>15</v>
      </c>
      <c r="I140" s="27" t="s">
        <v>16</v>
      </c>
    </row>
    <row r="141" spans="1:9" x14ac:dyDescent="0.25">
      <c r="A141" s="14" t="str">
        <f>Inscription!A2</f>
        <v>SSSL</v>
      </c>
      <c r="B141" s="40" t="str">
        <f>Inscription!B2</f>
        <v>Missy Roy</v>
      </c>
      <c r="C141" s="37"/>
      <c r="D141" s="31">
        <v>7.5011574074074076E-4</v>
      </c>
      <c r="E141" s="31">
        <v>7.5046296296296287E-4</v>
      </c>
      <c r="F141" s="28">
        <f>IF(D141="","",IF(D141="DQ","DQ",IF(D141="DNF","DNF",IF(D141="DNS","DNS",AVERAGE(D141,E141)))))</f>
        <v>7.5028935185185181E-4</v>
      </c>
      <c r="G141" s="73"/>
      <c r="H141" s="76">
        <f>IF(F141="DNS","DNS",IF(F141="DQ","DQ",IF(F141="","",IF(F141="DNF","DNF",RANK(F141,$F$141:$F$170,1)))))</f>
        <v>8</v>
      </c>
      <c r="I141" s="18">
        <f>IF(F141="DNS","0",IF(F141="DQ","0",IF(F141="","",IF(F141="DNF","0",LOOKUP(H141,Valeurs!$A$4:'Valeurs'!$A$46,Valeurs!$B$4:'Valeurs'!$B$46)))))</f>
        <v>10</v>
      </c>
    </row>
    <row r="142" spans="1:9" x14ac:dyDescent="0.25">
      <c r="A142" s="19" t="str">
        <f>Inscription!A3</f>
        <v>CASO</v>
      </c>
      <c r="B142" s="41" t="str">
        <f>Inscription!B3</f>
        <v>Étienne Roy</v>
      </c>
      <c r="C142" s="38"/>
      <c r="D142" s="32">
        <v>6.2673611111111111E-4</v>
      </c>
      <c r="E142" s="32">
        <v>6.2685185185185185E-4</v>
      </c>
      <c r="F142" s="29">
        <f t="shared" ref="F142:F170" si="10">IF(D142="","",IF(D142="DQ","DQ",IF(D142="DNF","DNF",IF(D142="DNS","DNS",AVERAGE(D142,E142)))))</f>
        <v>6.2679398148148143E-4</v>
      </c>
      <c r="G142" s="74"/>
      <c r="H142" s="77">
        <f>IF(F142="DNS","DNS",IF(F142="DQ","DQ",IF(F142="","",IF(F142="DNF","DNF",RANK(F142,$F$141:$F$170,1)))))</f>
        <v>4</v>
      </c>
      <c r="I142" s="20">
        <f>IF(F142="DNS","0",IF(F142="DQ","0",IF(F142="","",IF(F142="DNF","0",LOOKUP(H142,Valeurs!$A$4:'Valeurs'!$A$46,Valeurs!$B$4:'Valeurs'!$B$46)))))</f>
        <v>14</v>
      </c>
    </row>
    <row r="143" spans="1:9" x14ac:dyDescent="0.25">
      <c r="A143" s="19" t="str">
        <f>Inscription!A4</f>
        <v>CAEM</v>
      </c>
      <c r="B143" s="41" t="str">
        <f>Inscription!B4</f>
        <v>Emmy Mastrovito</v>
      </c>
      <c r="C143" s="38"/>
      <c r="D143" s="32">
        <v>5.7407407407407407E-4</v>
      </c>
      <c r="E143" s="32">
        <v>5.7546296296296295E-4</v>
      </c>
      <c r="F143" s="29">
        <f t="shared" si="10"/>
        <v>5.7476851851851851E-4</v>
      </c>
      <c r="G143" s="74"/>
      <c r="H143" s="77">
        <f t="shared" ref="H143:H170" si="11">IF(F143="DNS","DNS",IF(F143="DQ","DQ",IF(F143="","",IF(F143="DNF","DNF",RANK(F143,$F$141:$F$170,1)))))</f>
        <v>2</v>
      </c>
      <c r="I143" s="20">
        <f>IF(F143="DNS","0",IF(F143="DQ","0",IF(F143="","",IF(F143="DNF","0",LOOKUP(H143,Valeurs!$A$4:'Valeurs'!$A$46,Valeurs!$B$4:'Valeurs'!$B$46)))))</f>
        <v>18</v>
      </c>
    </row>
    <row r="144" spans="1:9" x14ac:dyDescent="0.25">
      <c r="A144" s="19" t="str">
        <f>Inscription!A5</f>
        <v>Dam'eauclès</v>
      </c>
      <c r="B144" s="41" t="str">
        <f>Inscription!B5</f>
        <v>Katherine Gaulin</v>
      </c>
      <c r="C144" s="38"/>
      <c r="D144" s="32">
        <v>8.0439814814814816E-4</v>
      </c>
      <c r="E144" s="32">
        <v>8.0474537037037049E-4</v>
      </c>
      <c r="F144" s="29">
        <f t="shared" si="10"/>
        <v>8.0457175925925932E-4</v>
      </c>
      <c r="G144" s="74"/>
      <c r="H144" s="77">
        <f t="shared" si="11"/>
        <v>12</v>
      </c>
      <c r="I144" s="20">
        <f>IF(F144="DNS","0",IF(F144="DQ","0",IF(F144="","",IF(F144="DNF","0",LOOKUP(H144,Valeurs!$A$4:'Valeurs'!$A$46,Valeurs!$B$4:'Valeurs'!$B$46)))))</f>
        <v>5</v>
      </c>
    </row>
    <row r="145" spans="1:9" x14ac:dyDescent="0.25">
      <c r="A145" s="19" t="str">
        <f>Inscription!A6</f>
        <v>Dam'eauclès</v>
      </c>
      <c r="B145" s="41" t="str">
        <f>Inscription!B6</f>
        <v>Théodore Turgeon</v>
      </c>
      <c r="C145" s="38"/>
      <c r="D145" s="32">
        <v>9.1932870370370378E-4</v>
      </c>
      <c r="E145" s="32">
        <v>9.208333333333334E-4</v>
      </c>
      <c r="F145" s="29">
        <f t="shared" si="10"/>
        <v>9.2008101851851864E-4</v>
      </c>
      <c r="G145" s="74"/>
      <c r="H145" s="77">
        <f t="shared" si="11"/>
        <v>14</v>
      </c>
      <c r="I145" s="20">
        <f>IF(F145="DNS","0",IF(F145="DQ","0",IF(F145="","",IF(F145="DNF","0",LOOKUP(H145,Valeurs!$A$4:'Valeurs'!$A$46,Valeurs!$B$4:'Valeurs'!$B$46)))))</f>
        <v>3</v>
      </c>
    </row>
    <row r="146" spans="1:9" x14ac:dyDescent="0.25">
      <c r="A146" s="19" t="str">
        <f>Inscription!A7</f>
        <v>30deux</v>
      </c>
      <c r="B146" s="41" t="str">
        <f>Inscription!B7</f>
        <v>Émilie Tessier</v>
      </c>
      <c r="C146" s="38"/>
      <c r="D146" s="32">
        <v>6.0949074074074063E-4</v>
      </c>
      <c r="E146" s="32">
        <v>6.0902777777777778E-4</v>
      </c>
      <c r="F146" s="29">
        <f t="shared" si="10"/>
        <v>6.0925925925925926E-4</v>
      </c>
      <c r="G146" s="74"/>
      <c r="H146" s="77">
        <f t="shared" si="11"/>
        <v>3</v>
      </c>
      <c r="I146" s="20">
        <f>IF(F146="DNS","0",IF(F146="DQ","0",IF(F146="","",IF(F146="DNF","0",LOOKUP(H146,Valeurs!$A$4:'Valeurs'!$A$46,Valeurs!$B$4:'Valeurs'!$B$46)))))</f>
        <v>16</v>
      </c>
    </row>
    <row r="147" spans="1:9" x14ac:dyDescent="0.25">
      <c r="A147" s="19" t="str">
        <f>Inscription!A8</f>
        <v>30deux</v>
      </c>
      <c r="B147" s="41" t="str">
        <f>Inscription!B8</f>
        <v>Ève-Marie Bell</v>
      </c>
      <c r="C147" s="38"/>
      <c r="D147" s="32">
        <v>8.0115740740740744E-4</v>
      </c>
      <c r="E147" s="32">
        <v>8.021990740740741E-4</v>
      </c>
      <c r="F147" s="29">
        <f t="shared" si="10"/>
        <v>8.0167824074074082E-4</v>
      </c>
      <c r="G147" s="74"/>
      <c r="H147" s="77">
        <f t="shared" si="11"/>
        <v>11</v>
      </c>
      <c r="I147" s="20">
        <f>IF(F147="DNS","0",IF(F147="DQ","0",IF(F147="","",IF(F147="DNF","0",LOOKUP(H147,Valeurs!$A$4:'Valeurs'!$A$46,Valeurs!$B$4:'Valeurs'!$B$46)))))</f>
        <v>6</v>
      </c>
    </row>
    <row r="148" spans="1:9" x14ac:dyDescent="0.25">
      <c r="A148" s="19" t="str">
        <f>Inscription!A9</f>
        <v>CSRN</v>
      </c>
      <c r="B148" s="41" t="str">
        <f>Inscription!B9</f>
        <v>Samya Chakir</v>
      </c>
      <c r="C148" s="38"/>
      <c r="D148" s="32">
        <v>7.6423611111111104E-4</v>
      </c>
      <c r="E148" s="32">
        <v>7.5983796296296303E-4</v>
      </c>
      <c r="F148" s="29">
        <f t="shared" si="10"/>
        <v>7.6203703703703698E-4</v>
      </c>
      <c r="G148" s="74"/>
      <c r="H148" s="77">
        <f t="shared" si="11"/>
        <v>10</v>
      </c>
      <c r="I148" s="20">
        <f>IF(F148="DNS","0",IF(F148="DQ","0",IF(F148="","",IF(F148="DNF","0",LOOKUP(H148,Valeurs!$A$4:'Valeurs'!$A$46,Valeurs!$B$4:'Valeurs'!$B$46)))))</f>
        <v>7</v>
      </c>
    </row>
    <row r="149" spans="1:9" x14ac:dyDescent="0.25">
      <c r="A149" s="19" t="str">
        <f>Inscription!A10</f>
        <v>CSRN</v>
      </c>
      <c r="B149" s="41" t="str">
        <f>Inscription!B10</f>
        <v>Zoé Martin</v>
      </c>
      <c r="C149" s="38"/>
      <c r="D149" s="32">
        <v>7.5381944444444444E-4</v>
      </c>
      <c r="E149" s="32">
        <v>7.5277777777777789E-4</v>
      </c>
      <c r="F149" s="29">
        <f t="shared" si="10"/>
        <v>7.5329861111111116E-4</v>
      </c>
      <c r="G149" s="74"/>
      <c r="H149" s="77">
        <f t="shared" si="11"/>
        <v>9</v>
      </c>
      <c r="I149" s="20">
        <f>IF(F149="DNS","0",IF(F149="DQ","0",IF(F149="","",IF(F149="DNF","0",LOOKUP(H149,Valeurs!$A$4:'Valeurs'!$A$46,Valeurs!$B$4:'Valeurs'!$B$46)))))</f>
        <v>8</v>
      </c>
    </row>
    <row r="150" spans="1:9" x14ac:dyDescent="0.25">
      <c r="A150" s="19" t="str">
        <f>Inscription!A11</f>
        <v>CSRN</v>
      </c>
      <c r="B150" s="41" t="str">
        <f>Inscription!B11</f>
        <v>Gabriel Martin</v>
      </c>
      <c r="C150" s="38"/>
      <c r="D150" s="32">
        <v>9.3391203703703702E-4</v>
      </c>
      <c r="E150" s="32">
        <v>9.3344907407407406E-4</v>
      </c>
      <c r="F150" s="29">
        <f t="shared" si="10"/>
        <v>9.3368055555555554E-4</v>
      </c>
      <c r="G150" s="74"/>
      <c r="H150" s="77">
        <f t="shared" si="11"/>
        <v>15</v>
      </c>
      <c r="I150" s="20">
        <f>IF(F150="DNS","0",IF(F150="DQ","0",IF(F150="","",IF(F150="DNF","0",LOOKUP(H150,Valeurs!$A$4:'Valeurs'!$A$46,Valeurs!$B$4:'Valeurs'!$B$46)))))</f>
        <v>2</v>
      </c>
    </row>
    <row r="151" spans="1:9" x14ac:dyDescent="0.25">
      <c r="A151" s="19" t="str">
        <f>Inscription!A12</f>
        <v>CSRN</v>
      </c>
      <c r="B151" s="41" t="str">
        <f>Inscription!B12</f>
        <v>Justin Gauthier</v>
      </c>
      <c r="C151" s="38"/>
      <c r="D151" s="32">
        <v>5.6539351851851857E-4</v>
      </c>
      <c r="E151" s="32">
        <v>5.6643518518518512E-4</v>
      </c>
      <c r="F151" s="29">
        <f t="shared" si="10"/>
        <v>5.6591435185185184E-4</v>
      </c>
      <c r="G151" s="74"/>
      <c r="H151" s="77">
        <f t="shared" si="11"/>
        <v>1</v>
      </c>
      <c r="I151" s="20">
        <f>IF(F151="DNS","0",IF(F151="DQ","0",IF(F151="","",IF(F151="DNF","0",LOOKUP(H151,Valeurs!$A$4:'Valeurs'!$A$46,Valeurs!$B$4:'Valeurs'!$B$46)))))</f>
        <v>20</v>
      </c>
    </row>
    <row r="152" spans="1:9" x14ac:dyDescent="0.25">
      <c r="A152" s="19" t="str">
        <f>Inscription!A13</f>
        <v>CSRN</v>
      </c>
      <c r="B152" s="41" t="str">
        <f>Inscription!B13</f>
        <v>Annabelle Rhéaume</v>
      </c>
      <c r="C152" s="38"/>
      <c r="D152" s="32">
        <v>9.00925925925926E-4</v>
      </c>
      <c r="E152" s="32">
        <v>9.0023148148148146E-4</v>
      </c>
      <c r="F152" s="29">
        <f t="shared" si="10"/>
        <v>9.0057870370370378E-4</v>
      </c>
      <c r="G152" s="74"/>
      <c r="H152" s="77">
        <f t="shared" si="11"/>
        <v>13</v>
      </c>
      <c r="I152" s="20">
        <f>IF(F152="DNS","0",IF(F152="DQ","0",IF(F152="","",IF(F152="DNF","0",LOOKUP(H152,Valeurs!$A$4:'Valeurs'!$A$46,Valeurs!$B$4:'Valeurs'!$B$46)))))</f>
        <v>4</v>
      </c>
    </row>
    <row r="153" spans="1:9" x14ac:dyDescent="0.25">
      <c r="A153" s="19" t="str">
        <f>Inscription!A14</f>
        <v>Gatineau</v>
      </c>
      <c r="B153" s="41" t="str">
        <f>Inscription!B14</f>
        <v>Andréanne Pichette</v>
      </c>
      <c r="C153" s="38"/>
      <c r="D153" s="32">
        <v>7.0381944444444452E-4</v>
      </c>
      <c r="E153" s="32">
        <v>7.0347222222222209E-4</v>
      </c>
      <c r="F153" s="29">
        <f t="shared" si="10"/>
        <v>7.0364583333333325E-4</v>
      </c>
      <c r="G153" s="74"/>
      <c r="H153" s="77">
        <f t="shared" si="11"/>
        <v>7</v>
      </c>
      <c r="I153" s="20">
        <f>IF(F153="DNS","0",IF(F153="DQ","0",IF(F153="","",IF(F153="DNF","0",LOOKUP(H153,Valeurs!$A$4:'Valeurs'!$A$46,Valeurs!$B$4:'Valeurs'!$B$46)))))</f>
        <v>11</v>
      </c>
    </row>
    <row r="154" spans="1:9" x14ac:dyDescent="0.25">
      <c r="A154" s="19" t="str">
        <f>Inscription!A15</f>
        <v>Narval</v>
      </c>
      <c r="B154" s="41" t="str">
        <f>Inscription!B15</f>
        <v>GabriellePotvin</v>
      </c>
      <c r="C154" s="38"/>
      <c r="D154" s="32">
        <v>6.4594907407407407E-4</v>
      </c>
      <c r="E154" s="32">
        <v>6.4641203703703703E-4</v>
      </c>
      <c r="F154" s="29">
        <f t="shared" si="10"/>
        <v>6.4618055555555555E-4</v>
      </c>
      <c r="G154" s="74"/>
      <c r="H154" s="77">
        <f t="shared" si="11"/>
        <v>6</v>
      </c>
      <c r="I154" s="20">
        <f>IF(F154="DNS","0",IF(F154="DQ","0",IF(F154="","",IF(F154="DNF","0",LOOKUP(H154,Valeurs!$A$4:'Valeurs'!$A$46,Valeurs!$B$4:'Valeurs'!$B$46)))))</f>
        <v>12</v>
      </c>
    </row>
    <row r="155" spans="1:9" x14ac:dyDescent="0.25">
      <c r="A155" s="19" t="str">
        <f>Inscription!A16</f>
        <v>CASO</v>
      </c>
      <c r="B155" s="41" t="str">
        <f>Inscription!B16</f>
        <v>Zacharie Taillefer</v>
      </c>
      <c r="C155" s="38"/>
      <c r="D155" s="32">
        <v>6.437499999999999E-4</v>
      </c>
      <c r="E155" s="32">
        <v>6.4236111111111113E-4</v>
      </c>
      <c r="F155" s="29">
        <f t="shared" si="10"/>
        <v>6.4305555555555557E-4</v>
      </c>
      <c r="G155" s="74"/>
      <c r="H155" s="77">
        <f t="shared" si="11"/>
        <v>5</v>
      </c>
      <c r="I155" s="20">
        <f>IF(F155="DNS","0",IF(F155="DQ","0",IF(F155="","",IF(F155="DNF","0",LOOKUP(H155,Valeurs!$A$4:'Valeurs'!$A$46,Valeurs!$B$4:'Valeurs'!$B$46)))))</f>
        <v>13</v>
      </c>
    </row>
    <row r="156" spans="1:9" x14ac:dyDescent="0.25">
      <c r="A156" s="19">
        <f>Inscription!A17</f>
        <v>0</v>
      </c>
      <c r="B156" s="41">
        <f>Inscription!B17</f>
        <v>0</v>
      </c>
      <c r="C156" s="38"/>
      <c r="D156" s="32"/>
      <c r="E156" s="32"/>
      <c r="F156" s="29" t="str">
        <f t="shared" si="10"/>
        <v/>
      </c>
      <c r="G156" s="74"/>
      <c r="H156" s="77" t="str">
        <f t="shared" si="11"/>
        <v/>
      </c>
      <c r="I156" s="20" t="str">
        <f>IF(F156="DNS","0",IF(F156="DQ","0",IF(F156="","",IF(F156="DNF","0",LOOKUP(H156,Valeurs!$A$4:'Valeurs'!$A$46,Valeurs!$B$4:'Valeurs'!$B$46)))))</f>
        <v/>
      </c>
    </row>
    <row r="157" spans="1:9" x14ac:dyDescent="0.25">
      <c r="A157" s="19">
        <f>Inscription!A18</f>
        <v>0</v>
      </c>
      <c r="B157" s="41">
        <f>Inscription!B18</f>
        <v>0</v>
      </c>
      <c r="C157" s="38"/>
      <c r="D157" s="32"/>
      <c r="E157" s="32"/>
      <c r="F157" s="29" t="str">
        <f t="shared" si="10"/>
        <v/>
      </c>
      <c r="G157" s="74"/>
      <c r="H157" s="77" t="str">
        <f t="shared" si="11"/>
        <v/>
      </c>
      <c r="I157" s="20" t="str">
        <f>IF(F157="DNS","0",IF(F157="DQ","0",IF(F157="","",IF(F157="DNF","0",LOOKUP(H157,Valeurs!$A$4:'Valeurs'!$A$46,Valeurs!$B$4:'Valeurs'!$B$46)))))</f>
        <v/>
      </c>
    </row>
    <row r="158" spans="1:9" x14ac:dyDescent="0.25">
      <c r="A158" s="19">
        <f>Inscription!A19</f>
        <v>0</v>
      </c>
      <c r="B158" s="41">
        <f>Inscription!B19</f>
        <v>0</v>
      </c>
      <c r="C158" s="38"/>
      <c r="D158" s="32"/>
      <c r="E158" s="32"/>
      <c r="F158" s="29" t="str">
        <f t="shared" si="10"/>
        <v/>
      </c>
      <c r="G158" s="74"/>
      <c r="H158" s="77" t="str">
        <f t="shared" si="11"/>
        <v/>
      </c>
      <c r="I158" s="20" t="str">
        <f>IF(F158="DNS","0",IF(F158="DQ","0",IF(F158="","",IF(F158="DNF","0",LOOKUP(H158,Valeurs!$A$4:'Valeurs'!$A$46,Valeurs!$B$4:'Valeurs'!$B$46)))))</f>
        <v/>
      </c>
    </row>
    <row r="159" spans="1:9" x14ac:dyDescent="0.25">
      <c r="A159" s="19">
        <f>Inscription!A20</f>
        <v>0</v>
      </c>
      <c r="B159" s="41">
        <f>Inscription!B20</f>
        <v>0</v>
      </c>
      <c r="C159" s="38"/>
      <c r="D159" s="32"/>
      <c r="E159" s="32"/>
      <c r="F159" s="29" t="str">
        <f t="shared" si="10"/>
        <v/>
      </c>
      <c r="G159" s="74"/>
      <c r="H159" s="77" t="str">
        <f t="shared" si="11"/>
        <v/>
      </c>
      <c r="I159" s="20" t="str">
        <f>IF(F159="DNS","0",IF(F159="DQ","0",IF(F159="","",IF(F159="DNF","0",LOOKUP(H159,Valeurs!$A$4:'Valeurs'!$A$46,Valeurs!$B$4:'Valeurs'!$B$46)))))</f>
        <v/>
      </c>
    </row>
    <row r="160" spans="1:9" x14ac:dyDescent="0.25">
      <c r="A160" s="19">
        <f>Inscription!A21</f>
        <v>0</v>
      </c>
      <c r="B160" s="41">
        <f>Inscription!B21</f>
        <v>0</v>
      </c>
      <c r="C160" s="38"/>
      <c r="D160" s="32"/>
      <c r="E160" s="32"/>
      <c r="F160" s="29" t="str">
        <f t="shared" si="10"/>
        <v/>
      </c>
      <c r="G160" s="74"/>
      <c r="H160" s="77" t="str">
        <f t="shared" si="11"/>
        <v/>
      </c>
      <c r="I160" s="20" t="str">
        <f>IF(F160="DNS","0",IF(F160="DQ","0",IF(F160="","",IF(F160="DNF","0",LOOKUP(H160,Valeurs!$A$4:'Valeurs'!$A$46,Valeurs!$B$4:'Valeurs'!$B$46)))))</f>
        <v/>
      </c>
    </row>
    <row r="161" spans="1:9" x14ac:dyDescent="0.25">
      <c r="A161" s="19">
        <f>Inscription!A22</f>
        <v>0</v>
      </c>
      <c r="B161" s="41">
        <f>Inscription!B22</f>
        <v>0</v>
      </c>
      <c r="C161" s="38"/>
      <c r="D161" s="32"/>
      <c r="E161" s="32"/>
      <c r="F161" s="29" t="str">
        <f t="shared" si="10"/>
        <v/>
      </c>
      <c r="G161" s="74"/>
      <c r="H161" s="77" t="str">
        <f t="shared" si="11"/>
        <v/>
      </c>
      <c r="I161" s="20" t="str">
        <f>IF(F161="DNS","0",IF(F161="DQ","0",IF(F161="","",IF(F161="DNF","0",LOOKUP(H161,Valeurs!$A$4:'Valeurs'!$A$46,Valeurs!$B$4:'Valeurs'!$B$46)))))</f>
        <v/>
      </c>
    </row>
    <row r="162" spans="1:9" x14ac:dyDescent="0.25">
      <c r="A162" s="19">
        <f>Inscription!A23</f>
        <v>0</v>
      </c>
      <c r="B162" s="41">
        <f>Inscription!B23</f>
        <v>0</v>
      </c>
      <c r="C162" s="38"/>
      <c r="D162" s="32"/>
      <c r="E162" s="32"/>
      <c r="F162" s="29" t="str">
        <f t="shared" si="10"/>
        <v/>
      </c>
      <c r="G162" s="74"/>
      <c r="H162" s="77" t="str">
        <f t="shared" si="11"/>
        <v/>
      </c>
      <c r="I162" s="20" t="str">
        <f>IF(F162="DNS","0",IF(F162="DQ","0",IF(F162="","",IF(F162="DNF","0",LOOKUP(H162,Valeurs!$A$4:'Valeurs'!$A$46,Valeurs!$B$4:'Valeurs'!$B$46)))))</f>
        <v/>
      </c>
    </row>
    <row r="163" spans="1:9" x14ac:dyDescent="0.25">
      <c r="A163" s="19">
        <f>Inscription!A24</f>
        <v>0</v>
      </c>
      <c r="B163" s="41">
        <f>Inscription!B24</f>
        <v>0</v>
      </c>
      <c r="C163" s="38"/>
      <c r="D163" s="32"/>
      <c r="E163" s="32"/>
      <c r="F163" s="29" t="str">
        <f t="shared" si="10"/>
        <v/>
      </c>
      <c r="G163" s="74"/>
      <c r="H163" s="77" t="str">
        <f t="shared" si="11"/>
        <v/>
      </c>
      <c r="I163" s="20" t="str">
        <f>IF(F163="DNS","0",IF(F163="DQ","0",IF(F163="","",IF(F163="DNF","0",LOOKUP(H163,Valeurs!$A$4:'Valeurs'!$A$46,Valeurs!$B$4:'Valeurs'!$B$46)))))</f>
        <v/>
      </c>
    </row>
    <row r="164" spans="1:9" x14ac:dyDescent="0.25">
      <c r="A164" s="19">
        <f>Inscription!A25</f>
        <v>0</v>
      </c>
      <c r="B164" s="41">
        <f>Inscription!B25</f>
        <v>0</v>
      </c>
      <c r="C164" s="38"/>
      <c r="D164" s="32"/>
      <c r="E164" s="32"/>
      <c r="F164" s="29" t="str">
        <f t="shared" si="10"/>
        <v/>
      </c>
      <c r="G164" s="74"/>
      <c r="H164" s="77" t="str">
        <f t="shared" si="11"/>
        <v/>
      </c>
      <c r="I164" s="20" t="str">
        <f>IF(F164="DNS","0",IF(F164="DQ","0",IF(F164="","",IF(F164="DNF","0",LOOKUP(H164,Valeurs!$A$4:'Valeurs'!$A$46,Valeurs!$B$4:'Valeurs'!$B$46)))))</f>
        <v/>
      </c>
    </row>
    <row r="165" spans="1:9" x14ac:dyDescent="0.25">
      <c r="A165" s="19">
        <f>Inscription!A26</f>
        <v>0</v>
      </c>
      <c r="B165" s="41">
        <f>Inscription!B26</f>
        <v>0</v>
      </c>
      <c r="C165" s="38"/>
      <c r="D165" s="32"/>
      <c r="E165" s="32"/>
      <c r="F165" s="29" t="str">
        <f t="shared" si="10"/>
        <v/>
      </c>
      <c r="G165" s="74"/>
      <c r="H165" s="77" t="str">
        <f t="shared" si="11"/>
        <v/>
      </c>
      <c r="I165" s="20" t="str">
        <f>IF(F165="DNS","0",IF(F165="DQ","0",IF(F165="","",IF(F165="DNF","0",LOOKUP(H165,Valeurs!$A$4:'Valeurs'!$A$46,Valeurs!$B$4:'Valeurs'!$B$46)))))</f>
        <v/>
      </c>
    </row>
    <row r="166" spans="1:9" x14ac:dyDescent="0.25">
      <c r="A166" s="19">
        <f>Inscription!A27</f>
        <v>0</v>
      </c>
      <c r="B166" s="41">
        <f>Inscription!B27</f>
        <v>0</v>
      </c>
      <c r="C166" s="38"/>
      <c r="D166" s="32"/>
      <c r="E166" s="32"/>
      <c r="F166" s="29" t="str">
        <f t="shared" si="10"/>
        <v/>
      </c>
      <c r="G166" s="74"/>
      <c r="H166" s="77" t="str">
        <f t="shared" si="11"/>
        <v/>
      </c>
      <c r="I166" s="20" t="str">
        <f>IF(F166="DNS","0",IF(F166="DQ","0",IF(F166="","",IF(F166="DNF","0",LOOKUP(H166,Valeurs!$A$4:'Valeurs'!$A$46,Valeurs!$B$4:'Valeurs'!$B$46)))))</f>
        <v/>
      </c>
    </row>
    <row r="167" spans="1:9" x14ac:dyDescent="0.25">
      <c r="A167" s="19">
        <f>Inscription!A28</f>
        <v>0</v>
      </c>
      <c r="B167" s="41">
        <f>Inscription!B28</f>
        <v>0</v>
      </c>
      <c r="C167" s="38"/>
      <c r="D167" s="32"/>
      <c r="E167" s="32"/>
      <c r="F167" s="29" t="str">
        <f t="shared" si="10"/>
        <v/>
      </c>
      <c r="G167" s="74"/>
      <c r="H167" s="77" t="str">
        <f t="shared" si="11"/>
        <v/>
      </c>
      <c r="I167" s="20" t="str">
        <f>IF(F167="DNS","0",IF(F167="DQ","0",IF(F167="","",IF(F167="DNF","0",LOOKUP(H167,Valeurs!$A$4:'Valeurs'!$A$46,Valeurs!$B$4:'Valeurs'!$B$46)))))</f>
        <v/>
      </c>
    </row>
    <row r="168" spans="1:9" x14ac:dyDescent="0.25">
      <c r="A168" s="19">
        <f>Inscription!A29</f>
        <v>0</v>
      </c>
      <c r="B168" s="41">
        <f>Inscription!B29</f>
        <v>0</v>
      </c>
      <c r="C168" s="38"/>
      <c r="D168" s="32"/>
      <c r="E168" s="32"/>
      <c r="F168" s="29" t="str">
        <f t="shared" si="10"/>
        <v/>
      </c>
      <c r="G168" s="74"/>
      <c r="H168" s="77" t="str">
        <f t="shared" si="11"/>
        <v/>
      </c>
      <c r="I168" s="20" t="str">
        <f>IF(F168="DNS","0",IF(F168="DQ","0",IF(F168="","",IF(F168="DNF","0",LOOKUP(H168,Valeurs!$A$4:'Valeurs'!$A$46,Valeurs!$B$4:'Valeurs'!$B$46)))))</f>
        <v/>
      </c>
    </row>
    <row r="169" spans="1:9" x14ac:dyDescent="0.25">
      <c r="A169" s="19">
        <f>Inscription!A30</f>
        <v>0</v>
      </c>
      <c r="B169" s="41">
        <f>Inscription!B30</f>
        <v>0</v>
      </c>
      <c r="C169" s="38"/>
      <c r="D169" s="32"/>
      <c r="E169" s="32"/>
      <c r="F169" s="29" t="str">
        <f t="shared" si="10"/>
        <v/>
      </c>
      <c r="G169" s="74"/>
      <c r="H169" s="77" t="str">
        <f t="shared" si="11"/>
        <v/>
      </c>
      <c r="I169" s="20" t="str">
        <f>IF(F169="DNS","0",IF(F169="DQ","0",IF(F169="","",IF(F169="DNF","0",LOOKUP(H169,Valeurs!$A$4:'Valeurs'!$A$46,Valeurs!$B$4:'Valeurs'!$B$46)))))</f>
        <v/>
      </c>
    </row>
    <row r="170" spans="1:9" ht="15.75" thickBot="1" x14ac:dyDescent="0.3">
      <c r="A170" s="21">
        <f>Inscription!A31</f>
        <v>0</v>
      </c>
      <c r="B170" s="42">
        <f>Inscription!B31</f>
        <v>0</v>
      </c>
      <c r="C170" s="39"/>
      <c r="D170" s="33"/>
      <c r="E170" s="33"/>
      <c r="F170" s="30" t="str">
        <f t="shared" si="10"/>
        <v/>
      </c>
      <c r="G170" s="75"/>
      <c r="H170" s="78" t="str">
        <f t="shared" si="11"/>
        <v/>
      </c>
      <c r="I170" s="25" t="str">
        <f>IF(F170="DNS","0",IF(F170="DQ","0",IF(F170="","",IF(F170="DNF","0",LOOKUP(H170,Valeurs!$A$4:'Valeurs'!$A$46,Valeurs!$B$4:'Valeurs'!$B$46)))))</f>
        <v/>
      </c>
    </row>
  </sheetData>
  <mergeCells count="5">
    <mergeCell ref="A2:I3"/>
    <mergeCell ref="A36:I37"/>
    <mergeCell ref="A70:I71"/>
    <mergeCell ref="A104:I105"/>
    <mergeCell ref="A138:I139"/>
  </mergeCells>
  <pageMargins left="0.70866141732283472" right="0.70866141732283472" top="0.55118110236220474" bottom="0.55118110236220474" header="0.11811023622047245" footer="0.11811023622047245"/>
  <pageSetup scale="80" orientation="portrait" r:id="rId1"/>
  <headerFooter>
    <oddHeader>&amp;C&amp;"-,Gras"Compilation Régionale
Physique
11 ans et moins</oddHeader>
    <oddFooter>&amp;L2016-02-07&amp;C&amp;G</oddFooter>
  </headerFooter>
  <rowBreaks count="1" manualBreakCount="1">
    <brk id="68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7"/>
  </sheetPr>
  <dimension ref="A1:N238"/>
  <sheetViews>
    <sheetView topLeftCell="A34" zoomScaleNormal="100" workbookViewId="0">
      <selection activeCell="F175" sqref="F175:F187"/>
    </sheetView>
  </sheetViews>
  <sheetFormatPr baseColWidth="10" defaultColWidth="11.42578125" defaultRowHeight="15" x14ac:dyDescent="0.25"/>
  <cols>
    <col min="1" max="1" width="12.7109375" style="181" customWidth="1"/>
    <col min="2" max="2" width="34.28515625" style="181" customWidth="1"/>
    <col min="3" max="3" width="3.28515625" style="181" customWidth="1"/>
    <col min="4" max="6" width="9.28515625" style="181" customWidth="1"/>
    <col min="7" max="7" width="3.28515625" style="181" customWidth="1"/>
    <col min="8" max="9" width="9.28515625" style="181" customWidth="1"/>
    <col min="10" max="16384" width="11.42578125" style="181"/>
  </cols>
  <sheetData>
    <row r="1" spans="1:9" ht="14.25" customHeight="1" thickBot="1" x14ac:dyDescent="0.3"/>
    <row r="2" spans="1:9" ht="19.5" customHeight="1" thickBot="1" x14ac:dyDescent="0.3">
      <c r="A2" s="393" t="s">
        <v>21</v>
      </c>
      <c r="B2" s="394"/>
      <c r="C2" s="394"/>
      <c r="D2" s="394"/>
      <c r="E2" s="394"/>
      <c r="F2" s="394"/>
      <c r="G2" s="394"/>
      <c r="H2" s="394"/>
      <c r="I2" s="394"/>
    </row>
    <row r="3" spans="1:9" ht="19.5" customHeight="1" thickBot="1" x14ac:dyDescent="0.3">
      <c r="A3" s="394"/>
      <c r="B3" s="394"/>
      <c r="C3" s="394"/>
      <c r="D3" s="394"/>
      <c r="E3" s="394"/>
      <c r="F3" s="394"/>
      <c r="G3" s="394"/>
      <c r="H3" s="394"/>
      <c r="I3" s="394"/>
    </row>
    <row r="4" spans="1:9" s="185" customFormat="1" ht="30" customHeight="1" thickBot="1" x14ac:dyDescent="0.3">
      <c r="A4" s="182" t="s">
        <v>10</v>
      </c>
      <c r="B4" s="182" t="s">
        <v>11</v>
      </c>
      <c r="C4" s="183"/>
      <c r="D4" s="182" t="s">
        <v>12</v>
      </c>
      <c r="E4" s="182" t="s">
        <v>13</v>
      </c>
      <c r="F4" s="184" t="s">
        <v>14</v>
      </c>
      <c r="G4" s="183"/>
      <c r="H4" s="182" t="s">
        <v>15</v>
      </c>
      <c r="I4" s="182" t="s">
        <v>16</v>
      </c>
    </row>
    <row r="5" spans="1:9" x14ac:dyDescent="0.25">
      <c r="A5" s="186" t="str">
        <f>Inscription!C2</f>
        <v>SSSL</v>
      </c>
      <c r="B5" s="187" t="str">
        <f>Inscription!D2</f>
        <v>Sybel Roy</v>
      </c>
      <c r="C5" s="188"/>
      <c r="D5" s="31"/>
      <c r="E5" s="31"/>
      <c r="F5" s="189" t="str">
        <f>IF(D5="","",IF(D5="DQ","DQ",IF(D5="DNF","DNF",IF(D5="DNS","DNS",AVERAGE(D5,E5)))))</f>
        <v/>
      </c>
      <c r="G5" s="190"/>
      <c r="H5" s="191" t="str">
        <f>IF(F5="DNS","DNS",IF(F5="DQ","DQ",IF(F5="","",IF(F5="DNF","DNF",RANK(F5,$F$5:$F$34,1)))))</f>
        <v/>
      </c>
      <c r="I5" s="192" t="str">
        <f>IF(F5="DNS","0",IF(F5="DQ","0",IF(F5="","",IF(F5="DNF","0",LOOKUP(H5,Valeurs!$A$4:'Valeurs'!$A$46,Valeurs!$B$4:'Valeurs'!$B$46)))))</f>
        <v/>
      </c>
    </row>
    <row r="6" spans="1:9" x14ac:dyDescent="0.25">
      <c r="A6" s="193" t="str">
        <f>Inscription!C3</f>
        <v>CAEM</v>
      </c>
      <c r="B6" s="194" t="str">
        <f>Inscription!D3</f>
        <v>Ariane St-Denis</v>
      </c>
      <c r="C6" s="195"/>
      <c r="D6" s="32"/>
      <c r="E6" s="32"/>
      <c r="F6" s="196" t="str">
        <f t="shared" ref="F6:F33" si="0">IF(D6="","",IF(D6="DQ","DQ",IF(D6="DNF","DNF",IF(D6="DNS","DNS",AVERAGE(D6,E6)))))</f>
        <v/>
      </c>
      <c r="G6" s="197"/>
      <c r="H6" s="198" t="str">
        <f>IF(F6="DNS","DNS",IF(F6="DQ","DQ",IF(F6="","",IF(F6="DNF","DNF",RANK(F6,$F$5:$F$34,1)))))</f>
        <v/>
      </c>
      <c r="I6" s="199" t="str">
        <f>IF(F6="DNS","0",IF(F6="DQ","0",IF(F6="","",IF(F6="DNF","0",LOOKUP(H6,Valeurs!$A$4:'Valeurs'!$A$46,Valeurs!$B$4:'Valeurs'!$B$46)))))</f>
        <v/>
      </c>
    </row>
    <row r="7" spans="1:9" x14ac:dyDescent="0.25">
      <c r="A7" s="193" t="str">
        <f>Inscription!C4</f>
        <v>Dam'eauclès</v>
      </c>
      <c r="B7" s="194" t="str">
        <f>Inscription!D4</f>
        <v>Émile Turgeon</v>
      </c>
      <c r="C7" s="195"/>
      <c r="D7" s="32"/>
      <c r="E7" s="32"/>
      <c r="F7" s="196" t="str">
        <f t="shared" si="0"/>
        <v/>
      </c>
      <c r="G7" s="197"/>
      <c r="H7" s="198" t="str">
        <f t="shared" ref="H7:H34" si="1">IF(F7="DNS","DNS",IF(F7="DQ","DQ",IF(F7="","",IF(F7="DNF","DNF",RANK(F7,$F$5:$F$34,1)))))</f>
        <v/>
      </c>
      <c r="I7" s="199" t="str">
        <f>IF(F7="DNS","0",IF(F7="DQ","0",IF(F7="","",IF(F7="DNF","0",LOOKUP(H7,Valeurs!$A$4:'Valeurs'!$A$46,Valeurs!$B$4:'Valeurs'!$B$46)))))</f>
        <v/>
      </c>
    </row>
    <row r="8" spans="1:9" x14ac:dyDescent="0.25">
      <c r="A8" s="193" t="str">
        <f>Inscription!C5</f>
        <v>CSRAD</v>
      </c>
      <c r="B8" s="194" t="str">
        <f>Inscription!D5</f>
        <v>Malory Boisclair</v>
      </c>
      <c r="C8" s="195"/>
      <c r="D8" s="32"/>
      <c r="E8" s="32"/>
      <c r="F8" s="196" t="str">
        <f t="shared" si="0"/>
        <v/>
      </c>
      <c r="G8" s="197"/>
      <c r="H8" s="198" t="str">
        <f t="shared" si="1"/>
        <v/>
      </c>
      <c r="I8" s="199" t="str">
        <f>IF(F8="DNS","0",IF(F8="DQ","0",IF(F8="","",IF(F8="DNF","0",LOOKUP(H8,Valeurs!$A$4:'Valeurs'!$A$46,Valeurs!$B$4:'Valeurs'!$B$46)))))</f>
        <v/>
      </c>
    </row>
    <row r="9" spans="1:9" x14ac:dyDescent="0.25">
      <c r="A9" s="193" t="str">
        <f>Inscription!C6</f>
        <v>30deux</v>
      </c>
      <c r="B9" s="194" t="str">
        <f>Inscription!D6</f>
        <v>Ariane Trudel</v>
      </c>
      <c r="C9" s="195"/>
      <c r="D9" s="32"/>
      <c r="E9" s="32"/>
      <c r="F9" s="196" t="str">
        <f t="shared" si="0"/>
        <v/>
      </c>
      <c r="G9" s="197"/>
      <c r="H9" s="198" t="str">
        <f t="shared" si="1"/>
        <v/>
      </c>
      <c r="I9" s="199" t="str">
        <f>IF(F9="DNS","0",IF(F9="DQ","0",IF(F9="","",IF(F9="DNF","0",LOOKUP(H9,Valeurs!$A$4:'Valeurs'!$A$46,Valeurs!$B$4:'Valeurs'!$B$46)))))</f>
        <v/>
      </c>
    </row>
    <row r="10" spans="1:9" x14ac:dyDescent="0.25">
      <c r="A10" s="193" t="str">
        <f>Inscription!C7</f>
        <v>CSRN</v>
      </c>
      <c r="B10" s="194" t="str">
        <f>Inscription!D7</f>
        <v>Thomas Martin</v>
      </c>
      <c r="C10" s="195"/>
      <c r="D10" s="32"/>
      <c r="E10" s="32"/>
      <c r="F10" s="196" t="str">
        <f t="shared" si="0"/>
        <v/>
      </c>
      <c r="G10" s="197"/>
      <c r="H10" s="198" t="str">
        <f t="shared" si="1"/>
        <v/>
      </c>
      <c r="I10" s="199" t="str">
        <f>IF(F10="DNS","0",IF(F10="DQ","0",IF(F10="","",IF(F10="DNF","0",LOOKUP(H10,Valeurs!$A$4:'Valeurs'!$A$46,Valeurs!$B$4:'Valeurs'!$B$46)))))</f>
        <v/>
      </c>
    </row>
    <row r="11" spans="1:9" x14ac:dyDescent="0.25">
      <c r="A11" s="193" t="str">
        <f>Inscription!C8</f>
        <v>CSRN</v>
      </c>
      <c r="B11" s="194" t="str">
        <f>Inscription!D8</f>
        <v>Maxime Laurence</v>
      </c>
      <c r="C11" s="195"/>
      <c r="D11" s="32"/>
      <c r="E11" s="32"/>
      <c r="F11" s="196" t="str">
        <f t="shared" si="0"/>
        <v/>
      </c>
      <c r="G11" s="197"/>
      <c r="H11" s="198" t="str">
        <f t="shared" si="1"/>
        <v/>
      </c>
      <c r="I11" s="199" t="str">
        <f>IF(F11="DNS","0",IF(F11="DQ","0",IF(F11="","",IF(F11="DNF","0",LOOKUP(H11,Valeurs!$A$4:'Valeurs'!$A$46,Valeurs!$B$4:'Valeurs'!$B$46)))))</f>
        <v/>
      </c>
    </row>
    <row r="12" spans="1:9" x14ac:dyDescent="0.25">
      <c r="A12" s="193" t="str">
        <f>Inscription!C9</f>
        <v>CSRN</v>
      </c>
      <c r="B12" s="194" t="str">
        <f>Inscription!D9</f>
        <v>Eugénie Tétreault</v>
      </c>
      <c r="C12" s="195"/>
      <c r="D12" s="32"/>
      <c r="E12" s="32"/>
      <c r="F12" s="196" t="str">
        <f t="shared" si="0"/>
        <v/>
      </c>
      <c r="G12" s="197"/>
      <c r="H12" s="198" t="str">
        <f t="shared" si="1"/>
        <v/>
      </c>
      <c r="I12" s="199" t="str">
        <f>IF(F12="DNS","0",IF(F12="DQ","0",IF(F12="","",IF(F12="DNF","0",LOOKUP(H12,Valeurs!$A$4:'Valeurs'!$A$46,Valeurs!$B$4:'Valeurs'!$B$46)))))</f>
        <v/>
      </c>
    </row>
    <row r="13" spans="1:9" x14ac:dyDescent="0.25">
      <c r="A13" s="193" t="str">
        <f>Inscription!C10</f>
        <v>CSRN</v>
      </c>
      <c r="B13" s="194" t="str">
        <f>Inscription!D10</f>
        <v>Justin Gauthier</v>
      </c>
      <c r="C13" s="195"/>
      <c r="D13" s="32"/>
      <c r="E13" s="32"/>
      <c r="F13" s="196" t="str">
        <f t="shared" si="0"/>
        <v/>
      </c>
      <c r="G13" s="197"/>
      <c r="H13" s="198" t="str">
        <f t="shared" si="1"/>
        <v/>
      </c>
      <c r="I13" s="199" t="str">
        <f>IF(F13="DNS","0",IF(F13="DQ","0",IF(F13="","",IF(F13="DNF","0",LOOKUP(H13,Valeurs!$A$4:'Valeurs'!$A$46,Valeurs!$B$4:'Valeurs'!$B$46)))))</f>
        <v/>
      </c>
    </row>
    <row r="14" spans="1:9" x14ac:dyDescent="0.25">
      <c r="A14" s="193" t="str">
        <f>Inscription!C11</f>
        <v>Gatineau</v>
      </c>
      <c r="B14" s="194" t="str">
        <f>Inscription!D11</f>
        <v>Justin Pichette</v>
      </c>
      <c r="C14" s="195"/>
      <c r="D14" s="32"/>
      <c r="E14" s="32"/>
      <c r="F14" s="196" t="str">
        <f t="shared" si="0"/>
        <v/>
      </c>
      <c r="G14" s="197"/>
      <c r="H14" s="198" t="str">
        <f t="shared" si="1"/>
        <v/>
      </c>
      <c r="I14" s="199" t="str">
        <f>IF(F14="DNS","0",IF(F14="DQ","0",IF(F14="","",IF(F14="DNF","0",LOOKUP(H14,Valeurs!$A$4:'Valeurs'!$A$46,Valeurs!$B$4:'Valeurs'!$B$46)))))</f>
        <v/>
      </c>
    </row>
    <row r="15" spans="1:9" x14ac:dyDescent="0.25">
      <c r="A15" s="193" t="str">
        <f>Inscription!C12</f>
        <v>Gatineau</v>
      </c>
      <c r="B15" s="194" t="str">
        <f>Inscription!D12</f>
        <v>Marianne Caplette</v>
      </c>
      <c r="C15" s="195"/>
      <c r="D15" s="32"/>
      <c r="E15" s="32"/>
      <c r="F15" s="196" t="str">
        <f t="shared" si="0"/>
        <v/>
      </c>
      <c r="G15" s="197"/>
      <c r="H15" s="198" t="str">
        <f t="shared" si="1"/>
        <v/>
      </c>
      <c r="I15" s="199" t="str">
        <f>IF(F15="DNS","0",IF(F15="DQ","0",IF(F15="","",IF(F15="DNF","0",LOOKUP(H15,Valeurs!$A$4:'Valeurs'!$A$46,Valeurs!$B$4:'Valeurs'!$B$46)))))</f>
        <v/>
      </c>
    </row>
    <row r="16" spans="1:9" x14ac:dyDescent="0.25">
      <c r="A16" s="193" t="str">
        <f>Inscription!C13</f>
        <v>Narval</v>
      </c>
      <c r="B16" s="194" t="str">
        <f>Inscription!D13</f>
        <v>Joelle Gauthier-Drapeau</v>
      </c>
      <c r="C16" s="195"/>
      <c r="D16" s="32"/>
      <c r="E16" s="32"/>
      <c r="F16" s="196" t="str">
        <f t="shared" si="0"/>
        <v/>
      </c>
      <c r="G16" s="197"/>
      <c r="H16" s="198" t="str">
        <f t="shared" si="1"/>
        <v/>
      </c>
      <c r="I16" s="199" t="str">
        <f>IF(F16="DNS","0",IF(F16="DQ","0",IF(F16="","",IF(F16="DNF","0",LOOKUP(H16,Valeurs!$A$4:'Valeurs'!$A$46,Valeurs!$B$4:'Valeurs'!$B$46)))))</f>
        <v/>
      </c>
    </row>
    <row r="17" spans="1:9" x14ac:dyDescent="0.25">
      <c r="A17" s="193" t="str">
        <f>Inscription!C14</f>
        <v>Narval</v>
      </c>
      <c r="B17" s="194" t="str">
        <f>Inscription!D14</f>
        <v>Léony Gobeil</v>
      </c>
      <c r="C17" s="195"/>
      <c r="D17" s="32"/>
      <c r="E17" s="32"/>
      <c r="F17" s="196" t="str">
        <f t="shared" si="0"/>
        <v/>
      </c>
      <c r="G17" s="197"/>
      <c r="H17" s="198" t="str">
        <f t="shared" si="1"/>
        <v/>
      </c>
      <c r="I17" s="199" t="str">
        <f>IF(F17="DNS","0",IF(F17="DQ","0",IF(F17="","",IF(F17="DNF","0",LOOKUP(H17,Valeurs!$A$4:'Valeurs'!$A$46,Valeurs!$B$4:'Valeurs'!$B$46)))))</f>
        <v/>
      </c>
    </row>
    <row r="18" spans="1:9" x14ac:dyDescent="0.25">
      <c r="A18" s="193">
        <f>Inscription!C15</f>
        <v>0</v>
      </c>
      <c r="B18" s="194">
        <f>Inscription!D15</f>
        <v>0</v>
      </c>
      <c r="C18" s="195"/>
      <c r="D18" s="32"/>
      <c r="E18" s="32"/>
      <c r="F18" s="196" t="str">
        <f t="shared" si="0"/>
        <v/>
      </c>
      <c r="G18" s="197"/>
      <c r="H18" s="198" t="str">
        <f t="shared" si="1"/>
        <v/>
      </c>
      <c r="I18" s="199" t="str">
        <f>IF(F18="DNS","0",IF(F18="DQ","0",IF(F18="","",IF(F18="DNF","0",LOOKUP(H18,Valeurs!$A$4:'Valeurs'!$A$46,Valeurs!$B$4:'Valeurs'!$B$46)))))</f>
        <v/>
      </c>
    </row>
    <row r="19" spans="1:9" x14ac:dyDescent="0.25">
      <c r="A19" s="193">
        <f>Inscription!C16</f>
        <v>0</v>
      </c>
      <c r="B19" s="194">
        <f>Inscription!D16</f>
        <v>0</v>
      </c>
      <c r="C19" s="195"/>
      <c r="D19" s="32"/>
      <c r="E19" s="32"/>
      <c r="F19" s="196" t="str">
        <f t="shared" si="0"/>
        <v/>
      </c>
      <c r="G19" s="197"/>
      <c r="H19" s="198" t="str">
        <f t="shared" si="1"/>
        <v/>
      </c>
      <c r="I19" s="199" t="str">
        <f>IF(F19="DNS","0",IF(F19="DQ","0",IF(F19="","",IF(F19="DNF","0",LOOKUP(H19,Valeurs!$A$4:'Valeurs'!$A$46,Valeurs!$B$4:'Valeurs'!$B$46)))))</f>
        <v/>
      </c>
    </row>
    <row r="20" spans="1:9" x14ac:dyDescent="0.25">
      <c r="A20" s="193">
        <f>Inscription!C17</f>
        <v>0</v>
      </c>
      <c r="B20" s="194">
        <f>Inscription!D17</f>
        <v>0</v>
      </c>
      <c r="C20" s="195"/>
      <c r="D20" s="32"/>
      <c r="E20" s="32"/>
      <c r="F20" s="196" t="str">
        <f t="shared" si="0"/>
        <v/>
      </c>
      <c r="G20" s="197"/>
      <c r="H20" s="198" t="str">
        <f t="shared" si="1"/>
        <v/>
      </c>
      <c r="I20" s="199" t="str">
        <f>IF(F20="DNS","0",IF(F20="DQ","0",IF(F20="","",IF(F20="DNF","0",LOOKUP(H20,Valeurs!$A$4:'Valeurs'!$A$46,Valeurs!$B$4:'Valeurs'!$B$46)))))</f>
        <v/>
      </c>
    </row>
    <row r="21" spans="1:9" x14ac:dyDescent="0.25">
      <c r="A21" s="193">
        <f>Inscription!C18</f>
        <v>0</v>
      </c>
      <c r="B21" s="194">
        <f>Inscription!D18</f>
        <v>0</v>
      </c>
      <c r="C21" s="195"/>
      <c r="D21" s="32"/>
      <c r="E21" s="32"/>
      <c r="F21" s="196" t="str">
        <f t="shared" si="0"/>
        <v/>
      </c>
      <c r="G21" s="197"/>
      <c r="H21" s="198" t="str">
        <f t="shared" si="1"/>
        <v/>
      </c>
      <c r="I21" s="199" t="str">
        <f>IF(F21="DNS","0",IF(F21="DQ","0",IF(F21="","",IF(F21="DNF","0",LOOKUP(H21,Valeurs!$A$4:'Valeurs'!$A$46,Valeurs!$B$4:'Valeurs'!$B$46)))))</f>
        <v/>
      </c>
    </row>
    <row r="22" spans="1:9" x14ac:dyDescent="0.25">
      <c r="A22" s="193">
        <f>Inscription!C19</f>
        <v>0</v>
      </c>
      <c r="B22" s="194">
        <f>Inscription!D19</f>
        <v>0</v>
      </c>
      <c r="C22" s="195"/>
      <c r="D22" s="32"/>
      <c r="E22" s="32"/>
      <c r="F22" s="196" t="str">
        <f t="shared" si="0"/>
        <v/>
      </c>
      <c r="G22" s="197"/>
      <c r="H22" s="198" t="str">
        <f t="shared" si="1"/>
        <v/>
      </c>
      <c r="I22" s="199" t="str">
        <f>IF(F22="DNS","0",IF(F22="DQ","0",IF(F22="","",IF(F22="DNF","0",LOOKUP(H22,Valeurs!$A$4:'Valeurs'!$A$46,Valeurs!$B$4:'Valeurs'!$B$46)))))</f>
        <v/>
      </c>
    </row>
    <row r="23" spans="1:9" x14ac:dyDescent="0.25">
      <c r="A23" s="193">
        <f>Inscription!C20</f>
        <v>0</v>
      </c>
      <c r="B23" s="194">
        <f>Inscription!D20</f>
        <v>0</v>
      </c>
      <c r="C23" s="195"/>
      <c r="D23" s="32"/>
      <c r="E23" s="32"/>
      <c r="F23" s="196" t="str">
        <f t="shared" si="0"/>
        <v/>
      </c>
      <c r="G23" s="197"/>
      <c r="H23" s="198" t="str">
        <f t="shared" si="1"/>
        <v/>
      </c>
      <c r="I23" s="199" t="str">
        <f>IF(F23="DNS","0",IF(F23="DQ","0",IF(F23="","",IF(F23="DNF","0",LOOKUP(H23,Valeurs!$A$4:'Valeurs'!$A$46,Valeurs!$B$4:'Valeurs'!$B$46)))))</f>
        <v/>
      </c>
    </row>
    <row r="24" spans="1:9" x14ac:dyDescent="0.25">
      <c r="A24" s="193">
        <f>Inscription!C21</f>
        <v>0</v>
      </c>
      <c r="B24" s="194">
        <f>Inscription!D21</f>
        <v>0</v>
      </c>
      <c r="C24" s="195"/>
      <c r="D24" s="32"/>
      <c r="E24" s="32"/>
      <c r="F24" s="196" t="str">
        <f t="shared" si="0"/>
        <v/>
      </c>
      <c r="G24" s="197"/>
      <c r="H24" s="198" t="str">
        <f t="shared" si="1"/>
        <v/>
      </c>
      <c r="I24" s="199" t="str">
        <f>IF(F24="DNS","0",IF(F24="DQ","0",IF(F24="","",IF(F24="DNF","0",LOOKUP(H24,Valeurs!$A$4:'Valeurs'!$A$46,Valeurs!$B$4:'Valeurs'!$B$46)))))</f>
        <v/>
      </c>
    </row>
    <row r="25" spans="1:9" x14ac:dyDescent="0.25">
      <c r="A25" s="193">
        <f>Inscription!C22</f>
        <v>0</v>
      </c>
      <c r="B25" s="194">
        <f>Inscription!D22</f>
        <v>0</v>
      </c>
      <c r="C25" s="195"/>
      <c r="D25" s="32"/>
      <c r="E25" s="32"/>
      <c r="F25" s="196" t="str">
        <f t="shared" si="0"/>
        <v/>
      </c>
      <c r="G25" s="197"/>
      <c r="H25" s="198" t="str">
        <f t="shared" si="1"/>
        <v/>
      </c>
      <c r="I25" s="199" t="str">
        <f>IF(F25="DNS","0",IF(F25="DQ","0",IF(F25="","",IF(F25="DNF","0",LOOKUP(H25,Valeurs!$A$4:'Valeurs'!$A$46,Valeurs!$B$4:'Valeurs'!$B$46)))))</f>
        <v/>
      </c>
    </row>
    <row r="26" spans="1:9" x14ac:dyDescent="0.25">
      <c r="A26" s="193">
        <f>Inscription!C23</f>
        <v>0</v>
      </c>
      <c r="B26" s="194">
        <f>Inscription!D23</f>
        <v>0</v>
      </c>
      <c r="C26" s="195"/>
      <c r="D26" s="32"/>
      <c r="E26" s="32"/>
      <c r="F26" s="196" t="str">
        <f t="shared" si="0"/>
        <v/>
      </c>
      <c r="G26" s="197"/>
      <c r="H26" s="198" t="str">
        <f t="shared" si="1"/>
        <v/>
      </c>
      <c r="I26" s="199" t="str">
        <f>IF(F26="DNS","0",IF(F26="DQ","0",IF(F26="","",IF(F26="DNF","0",LOOKUP(H26,Valeurs!$A$4:'Valeurs'!$A$46,Valeurs!$B$4:'Valeurs'!$B$46)))))</f>
        <v/>
      </c>
    </row>
    <row r="27" spans="1:9" x14ac:dyDescent="0.25">
      <c r="A27" s="193">
        <f>Inscription!C24</f>
        <v>0</v>
      </c>
      <c r="B27" s="194">
        <f>Inscription!D24</f>
        <v>0</v>
      </c>
      <c r="C27" s="195"/>
      <c r="D27" s="32"/>
      <c r="E27" s="32"/>
      <c r="F27" s="196" t="str">
        <f t="shared" si="0"/>
        <v/>
      </c>
      <c r="G27" s="197"/>
      <c r="H27" s="198" t="str">
        <f t="shared" si="1"/>
        <v/>
      </c>
      <c r="I27" s="199" t="str">
        <f>IF(F27="DNS","0",IF(F27="DQ","0",IF(F27="","",IF(F27="DNF","0",LOOKUP(H27,Valeurs!$A$4:'Valeurs'!$A$46,Valeurs!$B$4:'Valeurs'!$B$46)))))</f>
        <v/>
      </c>
    </row>
    <row r="28" spans="1:9" x14ac:dyDescent="0.25">
      <c r="A28" s="193">
        <f>Inscription!C25</f>
        <v>0</v>
      </c>
      <c r="B28" s="194">
        <f>Inscription!D25</f>
        <v>0</v>
      </c>
      <c r="C28" s="195"/>
      <c r="D28" s="32"/>
      <c r="E28" s="32"/>
      <c r="F28" s="196" t="str">
        <f t="shared" si="0"/>
        <v/>
      </c>
      <c r="G28" s="197"/>
      <c r="H28" s="198" t="str">
        <f t="shared" si="1"/>
        <v/>
      </c>
      <c r="I28" s="199" t="str">
        <f>IF(F28="DNS","0",IF(F28="DQ","0",IF(F28="","",IF(F28="DNF","0",LOOKUP(H28,Valeurs!$A$4:'Valeurs'!$A$46,Valeurs!$B$4:'Valeurs'!$B$46)))))</f>
        <v/>
      </c>
    </row>
    <row r="29" spans="1:9" x14ac:dyDescent="0.25">
      <c r="A29" s="193">
        <f>Inscription!C26</f>
        <v>0</v>
      </c>
      <c r="B29" s="194">
        <f>Inscription!D26</f>
        <v>0</v>
      </c>
      <c r="C29" s="195"/>
      <c r="D29" s="32"/>
      <c r="E29" s="32"/>
      <c r="F29" s="196" t="str">
        <f t="shared" si="0"/>
        <v/>
      </c>
      <c r="G29" s="197"/>
      <c r="H29" s="198" t="str">
        <f t="shared" si="1"/>
        <v/>
      </c>
      <c r="I29" s="199" t="str">
        <f>IF(F29="DNS","0",IF(F29="DQ","0",IF(F29="","",IF(F29="DNF","0",LOOKUP(H29,Valeurs!$A$4:'Valeurs'!$A$46,Valeurs!$B$4:'Valeurs'!$B$46)))))</f>
        <v/>
      </c>
    </row>
    <row r="30" spans="1:9" x14ac:dyDescent="0.25">
      <c r="A30" s="193">
        <f>Inscription!C27</f>
        <v>0</v>
      </c>
      <c r="B30" s="194">
        <f>Inscription!D27</f>
        <v>0</v>
      </c>
      <c r="C30" s="195"/>
      <c r="D30" s="32"/>
      <c r="E30" s="32"/>
      <c r="F30" s="196" t="str">
        <f t="shared" si="0"/>
        <v/>
      </c>
      <c r="G30" s="197"/>
      <c r="H30" s="198" t="str">
        <f t="shared" si="1"/>
        <v/>
      </c>
      <c r="I30" s="199" t="str">
        <f>IF(F30="DNS","0",IF(F30="DQ","0",IF(F30="","",IF(F30="DNF","0",LOOKUP(H30,Valeurs!$A$4:'Valeurs'!$A$46,Valeurs!$B$4:'Valeurs'!$B$46)))))</f>
        <v/>
      </c>
    </row>
    <row r="31" spans="1:9" x14ac:dyDescent="0.25">
      <c r="A31" s="193">
        <f>Inscription!C28</f>
        <v>0</v>
      </c>
      <c r="B31" s="194">
        <f>Inscription!D28</f>
        <v>0</v>
      </c>
      <c r="C31" s="195"/>
      <c r="D31" s="32"/>
      <c r="E31" s="32"/>
      <c r="F31" s="196" t="str">
        <f t="shared" si="0"/>
        <v/>
      </c>
      <c r="G31" s="197"/>
      <c r="H31" s="198" t="str">
        <f t="shared" si="1"/>
        <v/>
      </c>
      <c r="I31" s="199" t="str">
        <f>IF(F31="DNS","0",IF(F31="DQ","0",IF(F31="","",IF(F31="DNF","0",LOOKUP(H31,Valeurs!$A$4:'Valeurs'!$A$46,Valeurs!$B$4:'Valeurs'!$B$46)))))</f>
        <v/>
      </c>
    </row>
    <row r="32" spans="1:9" x14ac:dyDescent="0.25">
      <c r="A32" s="193">
        <f>Inscription!C29</f>
        <v>0</v>
      </c>
      <c r="B32" s="194">
        <f>Inscription!D29</f>
        <v>0</v>
      </c>
      <c r="C32" s="195"/>
      <c r="D32" s="32"/>
      <c r="E32" s="32"/>
      <c r="F32" s="196" t="str">
        <f t="shared" si="0"/>
        <v/>
      </c>
      <c r="G32" s="197"/>
      <c r="H32" s="198" t="str">
        <f t="shared" si="1"/>
        <v/>
      </c>
      <c r="I32" s="199" t="str">
        <f>IF(F32="DNS","0",IF(F32="DQ","0",IF(F32="","",IF(F32="DNF","0",LOOKUP(H32,Valeurs!$A$4:'Valeurs'!$A$46,Valeurs!$B$4:'Valeurs'!$B$46)))))</f>
        <v/>
      </c>
    </row>
    <row r="33" spans="1:9" x14ac:dyDescent="0.25">
      <c r="A33" s="193">
        <f>Inscription!C30</f>
        <v>0</v>
      </c>
      <c r="B33" s="194">
        <f>Inscription!D30</f>
        <v>0</v>
      </c>
      <c r="C33" s="195"/>
      <c r="D33" s="32"/>
      <c r="E33" s="32"/>
      <c r="F33" s="196" t="str">
        <f t="shared" si="0"/>
        <v/>
      </c>
      <c r="G33" s="197"/>
      <c r="H33" s="198" t="str">
        <f t="shared" si="1"/>
        <v/>
      </c>
      <c r="I33" s="199" t="str">
        <f>IF(F33="DNS","0",IF(F33="DQ","0",IF(F33="","",IF(F33="DNF","0",LOOKUP(H33,Valeurs!$A$4:'Valeurs'!$A$46,Valeurs!$B$4:'Valeurs'!$B$46)))))</f>
        <v/>
      </c>
    </row>
    <row r="34" spans="1:9" ht="15.75" thickBot="1" x14ac:dyDescent="0.3">
      <c r="A34" s="200">
        <f>Inscription!C31</f>
        <v>0</v>
      </c>
      <c r="B34" s="201">
        <f>Inscription!D31</f>
        <v>0</v>
      </c>
      <c r="C34" s="202"/>
      <c r="D34" s="33"/>
      <c r="E34" s="33"/>
      <c r="F34" s="46" t="str">
        <f>IF(D34="","",IF(D34="DQ","DQ",IF(D34="DNF","DNF",IF(D34="DNS","DNS",AVERAGE(D34,E34)))))</f>
        <v/>
      </c>
      <c r="G34" s="203"/>
      <c r="H34" s="68" t="str">
        <f t="shared" si="1"/>
        <v/>
      </c>
      <c r="I34" s="204" t="str">
        <f>IF(F34="DNS","0",IF(F34="DQ","0",IF(F34="","",IF(F34="DNF","0",LOOKUP(H34,Valeurs!$A$4:'Valeurs'!$A$46,Valeurs!$B$4:'Valeurs'!$B$46)))))</f>
        <v/>
      </c>
    </row>
    <row r="35" spans="1:9" ht="15.75" thickBot="1" x14ac:dyDescent="0.3"/>
    <row r="36" spans="1:9" ht="19.5" customHeight="1" thickBot="1" x14ac:dyDescent="0.3">
      <c r="A36" s="393" t="s">
        <v>22</v>
      </c>
      <c r="B36" s="394"/>
      <c r="C36" s="394"/>
      <c r="D36" s="394"/>
      <c r="E36" s="394"/>
      <c r="F36" s="394"/>
      <c r="G36" s="394"/>
      <c r="H36" s="394"/>
      <c r="I36" s="394"/>
    </row>
    <row r="37" spans="1:9" ht="19.5" customHeight="1" thickBot="1" x14ac:dyDescent="0.3">
      <c r="A37" s="394"/>
      <c r="B37" s="394"/>
      <c r="C37" s="394"/>
      <c r="D37" s="394"/>
      <c r="E37" s="394"/>
      <c r="F37" s="394"/>
      <c r="G37" s="394"/>
      <c r="H37" s="394"/>
      <c r="I37" s="394"/>
    </row>
    <row r="38" spans="1:9" s="185" customFormat="1" ht="30" customHeight="1" thickBot="1" x14ac:dyDescent="0.3">
      <c r="A38" s="182" t="s">
        <v>10</v>
      </c>
      <c r="B38" s="182" t="s">
        <v>11</v>
      </c>
      <c r="C38" s="183"/>
      <c r="D38" s="182" t="s">
        <v>12</v>
      </c>
      <c r="E38" s="182" t="s">
        <v>13</v>
      </c>
      <c r="F38" s="184" t="s">
        <v>14</v>
      </c>
      <c r="G38" s="183"/>
      <c r="H38" s="182" t="s">
        <v>15</v>
      </c>
      <c r="I38" s="182" t="s">
        <v>16</v>
      </c>
    </row>
    <row r="39" spans="1:9" x14ac:dyDescent="0.25">
      <c r="A39" s="186" t="str">
        <f>Inscription!C2</f>
        <v>SSSL</v>
      </c>
      <c r="B39" s="187" t="str">
        <f>Inscription!D2</f>
        <v>Sybel Roy</v>
      </c>
      <c r="C39" s="188"/>
      <c r="D39" s="31">
        <v>4.9803240740740743E-4</v>
      </c>
      <c r="E39" s="31">
        <v>4.9641203703703707E-4</v>
      </c>
      <c r="F39" s="189">
        <f>IF(D39="","",IF(D39="DQ","DQ",IF(D39="DNF","DNF",IF(D39="DNS","DNS",AVERAGE(D39,E39)))))</f>
        <v>4.9722222222222225E-4</v>
      </c>
      <c r="G39" s="190"/>
      <c r="H39" s="191">
        <f>IF(F39="DNS","DNS",IF(F39="DQ","DQ",IF(F39="","",IF(F39="DNF","DNF",RANK(F39,$F$39:$F$68,1)))))</f>
        <v>6</v>
      </c>
      <c r="I39" s="192">
        <f>IF(F39="DNS","0",IF(F39="DQ","0",IF(F39="","",IF(F39="DNF","0",LOOKUP(H39,Valeurs!$A$4:'Valeurs'!$A$46,Valeurs!$B$4:'Valeurs'!$B$46)))))</f>
        <v>12</v>
      </c>
    </row>
    <row r="40" spans="1:9" x14ac:dyDescent="0.25">
      <c r="A40" s="193" t="str">
        <f>Inscription!C3</f>
        <v>CAEM</v>
      </c>
      <c r="B40" s="194" t="str">
        <f>Inscription!D3</f>
        <v>Ariane St-Denis</v>
      </c>
      <c r="C40" s="195"/>
      <c r="D40" s="32">
        <v>4.4780092592592587E-4</v>
      </c>
      <c r="E40" s="32">
        <v>4.4699074074074069E-4</v>
      </c>
      <c r="F40" s="196">
        <f t="shared" ref="F40:F67" si="2">IF(D40="","",IF(D40="DQ","DQ",IF(D40="DNF","DNF",IF(D40="DNS","DNS",AVERAGE(D40,E40)))))</f>
        <v>4.4739583333333328E-4</v>
      </c>
      <c r="G40" s="197"/>
      <c r="H40" s="198">
        <f t="shared" ref="H40:H68" si="3">IF(F40="DNS","DNS",IF(F40="DQ","DQ",IF(F40="","",IF(F40="DNF","DNF",RANK(F40,$F$39:$F$68,1)))))</f>
        <v>1</v>
      </c>
      <c r="I40" s="199">
        <f>IF(F40="DNS","0",IF(F40="DQ","0",IF(F40="","",IF(F40="DNF","0",LOOKUP(H40,Valeurs!$A$4:'Valeurs'!$A$46,Valeurs!$B$4:'Valeurs'!$B$46)))))</f>
        <v>20</v>
      </c>
    </row>
    <row r="41" spans="1:9" x14ac:dyDescent="0.25">
      <c r="A41" s="193" t="str">
        <f>Inscription!C4</f>
        <v>Dam'eauclès</v>
      </c>
      <c r="B41" s="194" t="str">
        <f>Inscription!D4</f>
        <v>Émile Turgeon</v>
      </c>
      <c r="C41" s="195"/>
      <c r="D41" s="32">
        <v>5.5162037037037029E-4</v>
      </c>
      <c r="E41" s="32">
        <v>5.5416666666666667E-4</v>
      </c>
      <c r="F41" s="196">
        <f t="shared" si="2"/>
        <v>5.5289351851851853E-4</v>
      </c>
      <c r="G41" s="197"/>
      <c r="H41" s="198">
        <f t="shared" si="3"/>
        <v>10</v>
      </c>
      <c r="I41" s="199">
        <f>IF(F41="DNS","0",IF(F41="DQ","0",IF(F41="","",IF(F41="DNF","0",LOOKUP(H41,Valeurs!$A$4:'Valeurs'!$A$46,Valeurs!$B$4:'Valeurs'!$B$46)))))</f>
        <v>7</v>
      </c>
    </row>
    <row r="42" spans="1:9" x14ac:dyDescent="0.25">
      <c r="A42" s="193" t="str">
        <f>Inscription!C5</f>
        <v>CSRAD</v>
      </c>
      <c r="B42" s="194" t="str">
        <f>Inscription!D5</f>
        <v>Malory Boisclair</v>
      </c>
      <c r="C42" s="195"/>
      <c r="D42" s="32">
        <v>4.9050925925925922E-4</v>
      </c>
      <c r="E42" s="32">
        <v>4.9085648148148144E-4</v>
      </c>
      <c r="F42" s="196">
        <f t="shared" si="2"/>
        <v>4.9068287037037027E-4</v>
      </c>
      <c r="G42" s="197"/>
      <c r="H42" s="198">
        <f t="shared" si="3"/>
        <v>5</v>
      </c>
      <c r="I42" s="199">
        <f>IF(F42="DNS","0",IF(F42="DQ","0",IF(F42="","",IF(F42="DNF","0",LOOKUP(H42,Valeurs!$A$4:'Valeurs'!$A$46,Valeurs!$B$4:'Valeurs'!$B$46)))))</f>
        <v>13</v>
      </c>
    </row>
    <row r="43" spans="1:9" x14ac:dyDescent="0.25">
      <c r="A43" s="193" t="str">
        <f>Inscription!C6</f>
        <v>30deux</v>
      </c>
      <c r="B43" s="194" t="str">
        <f>Inscription!D6</f>
        <v>Ariane Trudel</v>
      </c>
      <c r="C43" s="195"/>
      <c r="D43" s="32">
        <v>4.615740740740741E-4</v>
      </c>
      <c r="E43" s="32">
        <v>4.604166666666667E-4</v>
      </c>
      <c r="F43" s="196">
        <f t="shared" si="2"/>
        <v>4.609953703703704E-4</v>
      </c>
      <c r="G43" s="197"/>
      <c r="H43" s="198">
        <f t="shared" si="3"/>
        <v>3</v>
      </c>
      <c r="I43" s="199">
        <f>IF(F43="DNS","0",IF(F43="DQ","0",IF(F43="","",IF(F43="DNF","0",LOOKUP(H43,Valeurs!$A$4:'Valeurs'!$A$46,Valeurs!$B$4:'Valeurs'!$B$46)))))</f>
        <v>16</v>
      </c>
    </row>
    <row r="44" spans="1:9" x14ac:dyDescent="0.25">
      <c r="A44" s="193" t="str">
        <f>Inscription!C7</f>
        <v>CSRN</v>
      </c>
      <c r="B44" s="194" t="str">
        <f>Inscription!D7</f>
        <v>Thomas Martin</v>
      </c>
      <c r="C44" s="195"/>
      <c r="D44" s="32">
        <v>4.5173611111111109E-4</v>
      </c>
      <c r="E44" s="32">
        <v>4.5069444444444437E-4</v>
      </c>
      <c r="F44" s="196">
        <f t="shared" si="2"/>
        <v>4.512152777777777E-4</v>
      </c>
      <c r="G44" s="197"/>
      <c r="H44" s="198">
        <f t="shared" si="3"/>
        <v>2</v>
      </c>
      <c r="I44" s="199">
        <f>IF(F44="DNS","0",IF(F44="DQ","0",IF(F44="","",IF(F44="DNF","0",LOOKUP(H44,Valeurs!$A$4:'Valeurs'!$A$46,Valeurs!$B$4:'Valeurs'!$B$46)))))</f>
        <v>18</v>
      </c>
    </row>
    <row r="45" spans="1:9" x14ac:dyDescent="0.25">
      <c r="A45" s="193" t="str">
        <f>Inscription!C8</f>
        <v>CSRN</v>
      </c>
      <c r="B45" s="194" t="str">
        <f>Inscription!D8</f>
        <v>Maxime Laurence</v>
      </c>
      <c r="C45" s="195"/>
      <c r="D45" s="32">
        <v>5.1215277777777782E-4</v>
      </c>
      <c r="E45" s="32">
        <v>5.1435185185185178E-4</v>
      </c>
      <c r="F45" s="196">
        <f t="shared" si="2"/>
        <v>5.132523148148148E-4</v>
      </c>
      <c r="G45" s="197"/>
      <c r="H45" s="198">
        <f t="shared" si="3"/>
        <v>7</v>
      </c>
      <c r="I45" s="199">
        <f>IF(F45="DNS","0",IF(F45="DQ","0",IF(F45="","",IF(F45="DNF","0",LOOKUP(H45,Valeurs!$A$4:'Valeurs'!$A$46,Valeurs!$B$4:'Valeurs'!$B$46)))))</f>
        <v>11</v>
      </c>
    </row>
    <row r="46" spans="1:9" x14ac:dyDescent="0.25">
      <c r="A46" s="193" t="str">
        <f>Inscription!C9</f>
        <v>CSRN</v>
      </c>
      <c r="B46" s="194" t="str">
        <f>Inscription!D9</f>
        <v>Eugénie Tétreault</v>
      </c>
      <c r="C46" s="195"/>
      <c r="D46" s="32">
        <v>5.2916666666666661E-4</v>
      </c>
      <c r="E46" s="32">
        <v>5.2951388888888883E-4</v>
      </c>
      <c r="F46" s="196">
        <f t="shared" si="2"/>
        <v>5.2934027777777766E-4</v>
      </c>
      <c r="G46" s="197"/>
      <c r="H46" s="198">
        <f t="shared" si="3"/>
        <v>8</v>
      </c>
      <c r="I46" s="199">
        <f>IF(F46="DNS","0",IF(F46="DQ","0",IF(F46="","",IF(F46="DNF","0",LOOKUP(H46,Valeurs!$A$4:'Valeurs'!$A$46,Valeurs!$B$4:'Valeurs'!$B$46)))))</f>
        <v>10</v>
      </c>
    </row>
    <row r="47" spans="1:9" x14ac:dyDescent="0.25">
      <c r="A47" s="193" t="str">
        <f>Inscription!C10</f>
        <v>CSRN</v>
      </c>
      <c r="B47" s="194" t="str">
        <f>Inscription!D10</f>
        <v>Justin Gauthier</v>
      </c>
      <c r="C47" s="195"/>
      <c r="D47" s="32" t="s">
        <v>145</v>
      </c>
      <c r="E47" s="32" t="s">
        <v>145</v>
      </c>
      <c r="F47" s="196" t="str">
        <f t="shared" si="2"/>
        <v>DNS</v>
      </c>
      <c r="G47" s="197"/>
      <c r="H47" s="198" t="str">
        <f t="shared" si="3"/>
        <v>DNS</v>
      </c>
      <c r="I47" s="199" t="str">
        <f>IF(F47="DNS","0",IF(F47="DQ","0",IF(F47="","",IF(F47="DNF","0",LOOKUP(H47,Valeurs!$A$4:'Valeurs'!$A$46,Valeurs!$B$4:'Valeurs'!$B$46)))))</f>
        <v>0</v>
      </c>
    </row>
    <row r="48" spans="1:9" x14ac:dyDescent="0.25">
      <c r="A48" s="193" t="str">
        <f>Inscription!C11</f>
        <v>Gatineau</v>
      </c>
      <c r="B48" s="194" t="str">
        <f>Inscription!D11</f>
        <v>Justin Pichette</v>
      </c>
      <c r="C48" s="195"/>
      <c r="D48" s="32">
        <v>6.8101851851851863E-4</v>
      </c>
      <c r="E48" s="32">
        <v>6.8321759259259258E-4</v>
      </c>
      <c r="F48" s="196">
        <f t="shared" si="2"/>
        <v>6.821180555555556E-4</v>
      </c>
      <c r="G48" s="197"/>
      <c r="H48" s="198">
        <f t="shared" si="3"/>
        <v>11</v>
      </c>
      <c r="I48" s="199">
        <f>IF(F48="DNS","0",IF(F48="DQ","0",IF(F48="","",IF(F48="DNF","0",LOOKUP(H48,Valeurs!$A$4:'Valeurs'!$A$46,Valeurs!$B$4:'Valeurs'!$B$46)))))</f>
        <v>6</v>
      </c>
    </row>
    <row r="49" spans="1:9" x14ac:dyDescent="0.25">
      <c r="A49" s="193" t="str">
        <f>Inscription!C12</f>
        <v>Gatineau</v>
      </c>
      <c r="B49" s="194" t="str">
        <f>Inscription!D12</f>
        <v>Marianne Caplette</v>
      </c>
      <c r="C49" s="195"/>
      <c r="D49" s="32">
        <v>7.0821759259259264E-4</v>
      </c>
      <c r="E49" s="32">
        <v>7.0740740740740736E-4</v>
      </c>
      <c r="F49" s="196">
        <f t="shared" si="2"/>
        <v>7.078125E-4</v>
      </c>
      <c r="G49" s="197"/>
      <c r="H49" s="198">
        <f t="shared" si="3"/>
        <v>12</v>
      </c>
      <c r="I49" s="199">
        <f>IF(F49="DNS","0",IF(F49="DQ","0",IF(F49="","",IF(F49="DNF","0",LOOKUP(H49,Valeurs!$A$4:'Valeurs'!$A$46,Valeurs!$B$4:'Valeurs'!$B$46)))))</f>
        <v>5</v>
      </c>
    </row>
    <row r="50" spans="1:9" x14ac:dyDescent="0.25">
      <c r="A50" s="193" t="str">
        <f>Inscription!C13</f>
        <v>Narval</v>
      </c>
      <c r="B50" s="194" t="str">
        <f>Inscription!D13</f>
        <v>Joelle Gauthier-Drapeau</v>
      </c>
      <c r="C50" s="195"/>
      <c r="D50" s="32">
        <v>5.4074074074074072E-4</v>
      </c>
      <c r="E50" s="32">
        <v>5.4027777777777776E-4</v>
      </c>
      <c r="F50" s="196">
        <f t="shared" si="2"/>
        <v>5.4050925925925924E-4</v>
      </c>
      <c r="G50" s="197"/>
      <c r="H50" s="198">
        <f t="shared" si="3"/>
        <v>9</v>
      </c>
      <c r="I50" s="199">
        <f>IF(F50="DNS","0",IF(F50="DQ","0",IF(F50="","",IF(F50="DNF","0",LOOKUP(H50,Valeurs!$A$4:'Valeurs'!$A$46,Valeurs!$B$4:'Valeurs'!$B$46)))))</f>
        <v>8</v>
      </c>
    </row>
    <row r="51" spans="1:9" x14ac:dyDescent="0.25">
      <c r="A51" s="193" t="str">
        <f>Inscription!C14</f>
        <v>Narval</v>
      </c>
      <c r="B51" s="194" t="str">
        <f>Inscription!D14</f>
        <v>Léony Gobeil</v>
      </c>
      <c r="C51" s="195"/>
      <c r="D51" s="32">
        <v>4.6446759259259266E-4</v>
      </c>
      <c r="E51" s="32">
        <v>4.6087962962962961E-4</v>
      </c>
      <c r="F51" s="196">
        <f t="shared" si="2"/>
        <v>4.6267361111111113E-4</v>
      </c>
      <c r="G51" s="197"/>
      <c r="H51" s="198">
        <f t="shared" si="3"/>
        <v>4</v>
      </c>
      <c r="I51" s="199">
        <f>IF(F51="DNS","0",IF(F51="DQ","0",IF(F51="","",IF(F51="DNF","0",LOOKUP(H51,Valeurs!$A$4:'Valeurs'!$A$46,Valeurs!$B$4:'Valeurs'!$B$46)))))</f>
        <v>14</v>
      </c>
    </row>
    <row r="52" spans="1:9" x14ac:dyDescent="0.25">
      <c r="A52" s="193">
        <f>Inscription!C15</f>
        <v>0</v>
      </c>
      <c r="B52" s="194">
        <f>Inscription!D15</f>
        <v>0</v>
      </c>
      <c r="C52" s="195"/>
      <c r="D52" s="32"/>
      <c r="E52" s="32"/>
      <c r="F52" s="196" t="str">
        <f t="shared" si="2"/>
        <v/>
      </c>
      <c r="G52" s="197"/>
      <c r="H52" s="198" t="str">
        <f t="shared" si="3"/>
        <v/>
      </c>
      <c r="I52" s="199" t="str">
        <f>IF(F52="DNS","0",IF(F52="DQ","0",IF(F52="","",IF(F52="DNF","0",LOOKUP(H52,Valeurs!$A$4:'Valeurs'!$A$46,Valeurs!$B$4:'Valeurs'!$B$46)))))</f>
        <v/>
      </c>
    </row>
    <row r="53" spans="1:9" x14ac:dyDescent="0.25">
      <c r="A53" s="193">
        <f>Inscription!C16</f>
        <v>0</v>
      </c>
      <c r="B53" s="194">
        <f>Inscription!D16</f>
        <v>0</v>
      </c>
      <c r="C53" s="195"/>
      <c r="D53" s="32"/>
      <c r="E53" s="32"/>
      <c r="F53" s="196" t="str">
        <f t="shared" si="2"/>
        <v/>
      </c>
      <c r="G53" s="197"/>
      <c r="H53" s="198" t="str">
        <f t="shared" si="3"/>
        <v/>
      </c>
      <c r="I53" s="199" t="str">
        <f>IF(F53="DNS","0",IF(F53="DQ","0",IF(F53="","",IF(F53="DNF","0",LOOKUP(H53,Valeurs!$A$4:'Valeurs'!$A$46,Valeurs!$B$4:'Valeurs'!$B$46)))))</f>
        <v/>
      </c>
    </row>
    <row r="54" spans="1:9" x14ac:dyDescent="0.25">
      <c r="A54" s="193">
        <f>Inscription!C17</f>
        <v>0</v>
      </c>
      <c r="B54" s="194">
        <f>Inscription!D17</f>
        <v>0</v>
      </c>
      <c r="C54" s="195"/>
      <c r="D54" s="32"/>
      <c r="E54" s="32"/>
      <c r="F54" s="196" t="str">
        <f t="shared" si="2"/>
        <v/>
      </c>
      <c r="G54" s="197"/>
      <c r="H54" s="198" t="str">
        <f t="shared" si="3"/>
        <v/>
      </c>
      <c r="I54" s="199" t="str">
        <f>IF(F54="DNS","0",IF(F54="DQ","0",IF(F54="","",IF(F54="DNF","0",LOOKUP(H54,Valeurs!$A$4:'Valeurs'!$A$46,Valeurs!$B$4:'Valeurs'!$B$46)))))</f>
        <v/>
      </c>
    </row>
    <row r="55" spans="1:9" x14ac:dyDescent="0.25">
      <c r="A55" s="193">
        <f>Inscription!C18</f>
        <v>0</v>
      </c>
      <c r="B55" s="194">
        <f>Inscription!D18</f>
        <v>0</v>
      </c>
      <c r="C55" s="195"/>
      <c r="D55" s="32"/>
      <c r="E55" s="32"/>
      <c r="F55" s="196" t="str">
        <f t="shared" si="2"/>
        <v/>
      </c>
      <c r="G55" s="197"/>
      <c r="H55" s="198" t="str">
        <f t="shared" si="3"/>
        <v/>
      </c>
      <c r="I55" s="199" t="str">
        <f>IF(F55="DNS","0",IF(F55="DQ","0",IF(F55="","",IF(F55="DNF","0",LOOKUP(H55,Valeurs!$A$4:'Valeurs'!$A$46,Valeurs!$B$4:'Valeurs'!$B$46)))))</f>
        <v/>
      </c>
    </row>
    <row r="56" spans="1:9" x14ac:dyDescent="0.25">
      <c r="A56" s="193">
        <f>Inscription!C19</f>
        <v>0</v>
      </c>
      <c r="B56" s="194">
        <f>Inscription!D19</f>
        <v>0</v>
      </c>
      <c r="C56" s="195"/>
      <c r="D56" s="32"/>
      <c r="E56" s="32"/>
      <c r="F56" s="196" t="str">
        <f t="shared" si="2"/>
        <v/>
      </c>
      <c r="G56" s="197"/>
      <c r="H56" s="198" t="str">
        <f t="shared" si="3"/>
        <v/>
      </c>
      <c r="I56" s="199" t="str">
        <f>IF(F56="DNS","0",IF(F56="DQ","0",IF(F56="","",IF(F56="DNF","0",LOOKUP(H56,Valeurs!$A$4:'Valeurs'!$A$46,Valeurs!$B$4:'Valeurs'!$B$46)))))</f>
        <v/>
      </c>
    </row>
    <row r="57" spans="1:9" x14ac:dyDescent="0.25">
      <c r="A57" s="193">
        <f>Inscription!C20</f>
        <v>0</v>
      </c>
      <c r="B57" s="194">
        <f>Inscription!D20</f>
        <v>0</v>
      </c>
      <c r="C57" s="195"/>
      <c r="D57" s="32"/>
      <c r="E57" s="32"/>
      <c r="F57" s="196" t="str">
        <f t="shared" si="2"/>
        <v/>
      </c>
      <c r="G57" s="197"/>
      <c r="H57" s="198" t="str">
        <f t="shared" si="3"/>
        <v/>
      </c>
      <c r="I57" s="199" t="str">
        <f>IF(F57="DNS","0",IF(F57="DQ","0",IF(F57="","",IF(F57="DNF","0",LOOKUP(H57,Valeurs!$A$4:'Valeurs'!$A$46,Valeurs!$B$4:'Valeurs'!$B$46)))))</f>
        <v/>
      </c>
    </row>
    <row r="58" spans="1:9" x14ac:dyDescent="0.25">
      <c r="A58" s="193">
        <f>Inscription!C21</f>
        <v>0</v>
      </c>
      <c r="B58" s="194">
        <f>Inscription!D21</f>
        <v>0</v>
      </c>
      <c r="C58" s="195"/>
      <c r="D58" s="32"/>
      <c r="E58" s="32"/>
      <c r="F58" s="196" t="str">
        <f t="shared" si="2"/>
        <v/>
      </c>
      <c r="G58" s="197"/>
      <c r="H58" s="198" t="str">
        <f t="shared" si="3"/>
        <v/>
      </c>
      <c r="I58" s="199" t="str">
        <f>IF(F58="DNS","0",IF(F58="DQ","0",IF(F58="","",IF(F58="DNF","0",LOOKUP(H58,Valeurs!$A$4:'Valeurs'!$A$46,Valeurs!$B$4:'Valeurs'!$B$46)))))</f>
        <v/>
      </c>
    </row>
    <row r="59" spans="1:9" x14ac:dyDescent="0.25">
      <c r="A59" s="193">
        <f>Inscription!C22</f>
        <v>0</v>
      </c>
      <c r="B59" s="194">
        <f>Inscription!D22</f>
        <v>0</v>
      </c>
      <c r="C59" s="195"/>
      <c r="D59" s="32"/>
      <c r="E59" s="32"/>
      <c r="F59" s="196" t="str">
        <f t="shared" si="2"/>
        <v/>
      </c>
      <c r="G59" s="197"/>
      <c r="H59" s="198" t="str">
        <f t="shared" si="3"/>
        <v/>
      </c>
      <c r="I59" s="199" t="str">
        <f>IF(F59="DNS","0",IF(F59="DQ","0",IF(F59="","",IF(F59="DNF","0",LOOKUP(H59,Valeurs!$A$4:'Valeurs'!$A$46,Valeurs!$B$4:'Valeurs'!$B$46)))))</f>
        <v/>
      </c>
    </row>
    <row r="60" spans="1:9" x14ac:dyDescent="0.25">
      <c r="A60" s="193">
        <f>Inscription!C23</f>
        <v>0</v>
      </c>
      <c r="B60" s="194">
        <f>Inscription!D23</f>
        <v>0</v>
      </c>
      <c r="C60" s="195"/>
      <c r="D60" s="32"/>
      <c r="E60" s="32"/>
      <c r="F60" s="196" t="str">
        <f t="shared" si="2"/>
        <v/>
      </c>
      <c r="G60" s="197"/>
      <c r="H60" s="198" t="str">
        <f t="shared" si="3"/>
        <v/>
      </c>
      <c r="I60" s="199" t="str">
        <f>IF(F60="DNS","0",IF(F60="DQ","0",IF(F60="","",IF(F60="DNF","0",LOOKUP(H60,Valeurs!$A$4:'Valeurs'!$A$46,Valeurs!$B$4:'Valeurs'!$B$46)))))</f>
        <v/>
      </c>
    </row>
    <row r="61" spans="1:9" x14ac:dyDescent="0.25">
      <c r="A61" s="193">
        <f>Inscription!C24</f>
        <v>0</v>
      </c>
      <c r="B61" s="194">
        <f>Inscription!D24</f>
        <v>0</v>
      </c>
      <c r="C61" s="195"/>
      <c r="D61" s="32"/>
      <c r="E61" s="32"/>
      <c r="F61" s="196" t="str">
        <f t="shared" si="2"/>
        <v/>
      </c>
      <c r="G61" s="197"/>
      <c r="H61" s="198" t="str">
        <f t="shared" si="3"/>
        <v/>
      </c>
      <c r="I61" s="199" t="str">
        <f>IF(F61="DNS","0",IF(F61="DQ","0",IF(F61="","",IF(F61="DNF","0",LOOKUP(H61,Valeurs!$A$4:'Valeurs'!$A$46,Valeurs!$B$4:'Valeurs'!$B$46)))))</f>
        <v/>
      </c>
    </row>
    <row r="62" spans="1:9" x14ac:dyDescent="0.25">
      <c r="A62" s="193">
        <f>Inscription!C25</f>
        <v>0</v>
      </c>
      <c r="B62" s="194">
        <f>Inscription!D25</f>
        <v>0</v>
      </c>
      <c r="C62" s="195"/>
      <c r="D62" s="32"/>
      <c r="E62" s="32"/>
      <c r="F62" s="196" t="str">
        <f t="shared" si="2"/>
        <v/>
      </c>
      <c r="G62" s="197"/>
      <c r="H62" s="198" t="str">
        <f t="shared" si="3"/>
        <v/>
      </c>
      <c r="I62" s="199" t="str">
        <f>IF(F62="DNS","0",IF(F62="DQ","0",IF(F62="","",IF(F62="DNF","0",LOOKUP(H62,Valeurs!$A$4:'Valeurs'!$A$46,Valeurs!$B$4:'Valeurs'!$B$46)))))</f>
        <v/>
      </c>
    </row>
    <row r="63" spans="1:9" x14ac:dyDescent="0.25">
      <c r="A63" s="193">
        <f>Inscription!C26</f>
        <v>0</v>
      </c>
      <c r="B63" s="194">
        <f>Inscription!D26</f>
        <v>0</v>
      </c>
      <c r="C63" s="195"/>
      <c r="D63" s="32"/>
      <c r="E63" s="32"/>
      <c r="F63" s="196" t="str">
        <f t="shared" si="2"/>
        <v/>
      </c>
      <c r="G63" s="197"/>
      <c r="H63" s="198" t="str">
        <f t="shared" si="3"/>
        <v/>
      </c>
      <c r="I63" s="199" t="str">
        <f>IF(F63="DNS","0",IF(F63="DQ","0",IF(F63="","",IF(F63="DNF","0",LOOKUP(H63,Valeurs!$A$4:'Valeurs'!$A$46,Valeurs!$B$4:'Valeurs'!$B$46)))))</f>
        <v/>
      </c>
    </row>
    <row r="64" spans="1:9" x14ac:dyDescent="0.25">
      <c r="A64" s="193">
        <f>Inscription!C27</f>
        <v>0</v>
      </c>
      <c r="B64" s="194">
        <f>Inscription!D27</f>
        <v>0</v>
      </c>
      <c r="C64" s="195"/>
      <c r="D64" s="32"/>
      <c r="E64" s="32"/>
      <c r="F64" s="196" t="str">
        <f t="shared" si="2"/>
        <v/>
      </c>
      <c r="G64" s="197"/>
      <c r="H64" s="198" t="str">
        <f t="shared" si="3"/>
        <v/>
      </c>
      <c r="I64" s="199" t="str">
        <f>IF(F64="DNS","0",IF(F64="DQ","0",IF(F64="","",IF(F64="DNF","0",LOOKUP(H64,Valeurs!$A$4:'Valeurs'!$A$46,Valeurs!$B$4:'Valeurs'!$B$46)))))</f>
        <v/>
      </c>
    </row>
    <row r="65" spans="1:14" x14ac:dyDescent="0.25">
      <c r="A65" s="193">
        <f>Inscription!C28</f>
        <v>0</v>
      </c>
      <c r="B65" s="194">
        <f>Inscription!D28</f>
        <v>0</v>
      </c>
      <c r="C65" s="195"/>
      <c r="D65" s="32"/>
      <c r="E65" s="32"/>
      <c r="F65" s="196" t="str">
        <f t="shared" si="2"/>
        <v/>
      </c>
      <c r="G65" s="197"/>
      <c r="H65" s="198" t="str">
        <f t="shared" si="3"/>
        <v/>
      </c>
      <c r="I65" s="199" t="str">
        <f>IF(F65="DNS","0",IF(F65="DQ","0",IF(F65="","",IF(F65="DNF","0",LOOKUP(H65,Valeurs!$A$4:'Valeurs'!$A$46,Valeurs!$B$4:'Valeurs'!$B$46)))))</f>
        <v/>
      </c>
    </row>
    <row r="66" spans="1:14" x14ac:dyDescent="0.25">
      <c r="A66" s="193">
        <f>Inscription!C29</f>
        <v>0</v>
      </c>
      <c r="B66" s="194">
        <f>Inscription!D29</f>
        <v>0</v>
      </c>
      <c r="C66" s="195"/>
      <c r="D66" s="32"/>
      <c r="E66" s="32"/>
      <c r="F66" s="196" t="str">
        <f t="shared" si="2"/>
        <v/>
      </c>
      <c r="G66" s="197"/>
      <c r="H66" s="198" t="str">
        <f t="shared" si="3"/>
        <v/>
      </c>
      <c r="I66" s="199" t="str">
        <f>IF(F66="DNS","0",IF(F66="DQ","0",IF(F66="","",IF(F66="DNF","0",LOOKUP(H66,Valeurs!$A$4:'Valeurs'!$A$46,Valeurs!$B$4:'Valeurs'!$B$46)))))</f>
        <v/>
      </c>
    </row>
    <row r="67" spans="1:14" x14ac:dyDescent="0.25">
      <c r="A67" s="193">
        <f>Inscription!C30</f>
        <v>0</v>
      </c>
      <c r="B67" s="194">
        <f>Inscription!D30</f>
        <v>0</v>
      </c>
      <c r="C67" s="195"/>
      <c r="D67" s="32"/>
      <c r="E67" s="32"/>
      <c r="F67" s="196" t="str">
        <f t="shared" si="2"/>
        <v/>
      </c>
      <c r="G67" s="197"/>
      <c r="H67" s="198" t="str">
        <f t="shared" si="3"/>
        <v/>
      </c>
      <c r="I67" s="199" t="str">
        <f>IF(F67="DNS","0",IF(F67="DQ","0",IF(F67="","",IF(F67="DNF","0",LOOKUP(H67,Valeurs!$A$4:'Valeurs'!$A$46,Valeurs!$B$4:'Valeurs'!$B$46)))))</f>
        <v/>
      </c>
    </row>
    <row r="68" spans="1:14" ht="15.75" thickBot="1" x14ac:dyDescent="0.3">
      <c r="A68" s="200">
        <f>Inscription!C31</f>
        <v>0</v>
      </c>
      <c r="B68" s="201">
        <f>Inscription!D31</f>
        <v>0</v>
      </c>
      <c r="C68" s="202"/>
      <c r="D68" s="33"/>
      <c r="E68" s="33"/>
      <c r="F68" s="46" t="str">
        <f>IF(D68="","",IF(D68="DQ","DQ",IF(D68="DNF","DNF",IF(D68="DNS","DNS",AVERAGE(D68,E68)))))</f>
        <v/>
      </c>
      <c r="G68" s="203"/>
      <c r="H68" s="68" t="str">
        <f t="shared" si="3"/>
        <v/>
      </c>
      <c r="I68" s="204" t="str">
        <f>IF(F68="DNS","0",IF(F68="DQ","0",IF(F68="","",IF(F68="DNF","0",LOOKUP(H68,Valeurs!$A$4:'Valeurs'!$A$46,Valeurs!$B$4:'Valeurs'!$B$46)))))</f>
        <v/>
      </c>
    </row>
    <row r="69" spans="1:14" ht="15.75" thickBot="1" x14ac:dyDescent="0.3"/>
    <row r="70" spans="1:14" ht="19.5" customHeight="1" thickBot="1" x14ac:dyDescent="0.3">
      <c r="A70" s="393" t="s">
        <v>23</v>
      </c>
      <c r="B70" s="394"/>
      <c r="C70" s="394"/>
      <c r="D70" s="394"/>
      <c r="E70" s="394"/>
      <c r="F70" s="394"/>
      <c r="G70" s="394"/>
      <c r="H70" s="394"/>
      <c r="I70" s="394"/>
    </row>
    <row r="71" spans="1:14" ht="19.5" customHeight="1" thickBot="1" x14ac:dyDescent="0.3">
      <c r="A71" s="394"/>
      <c r="B71" s="394"/>
      <c r="C71" s="394"/>
      <c r="D71" s="394"/>
      <c r="E71" s="394"/>
      <c r="F71" s="394"/>
      <c r="G71" s="394"/>
      <c r="H71" s="394"/>
      <c r="I71" s="394"/>
    </row>
    <row r="72" spans="1:14" s="185" customFormat="1" ht="30" customHeight="1" thickBot="1" x14ac:dyDescent="0.3">
      <c r="A72" s="182" t="s">
        <v>10</v>
      </c>
      <c r="B72" s="182" t="s">
        <v>11</v>
      </c>
      <c r="C72" s="183"/>
      <c r="D72" s="182" t="s">
        <v>12</v>
      </c>
      <c r="E72" s="182" t="s">
        <v>13</v>
      </c>
      <c r="F72" s="184" t="s">
        <v>14</v>
      </c>
      <c r="G72" s="183"/>
      <c r="H72" s="182" t="s">
        <v>15</v>
      </c>
      <c r="I72" s="182" t="s">
        <v>16</v>
      </c>
    </row>
    <row r="73" spans="1:14" ht="15.75" thickBot="1" x14ac:dyDescent="0.3">
      <c r="A73" s="186" t="str">
        <f>Inscription!C2</f>
        <v>SSSL</v>
      </c>
      <c r="B73" s="187" t="str">
        <f>Inscription!D2</f>
        <v>Sybel Roy</v>
      </c>
      <c r="C73" s="188"/>
      <c r="D73" s="31">
        <v>4.7870370370370368E-4</v>
      </c>
      <c r="E73" s="31">
        <v>4.7870370370370368E-4</v>
      </c>
      <c r="F73" s="189">
        <f>IF(D73="","",IF(D73="DQ","DQ",IF(D73="DNF","DNF",IF(D73="DNS","DNS",AVERAGE(D73,E73)))))</f>
        <v>4.7870370370370368E-4</v>
      </c>
      <c r="G73" s="205"/>
      <c r="H73" s="206">
        <f>IF(F73="DNS","DNS",IF(F73="DQ","DQ",IF(F73="","",IF(F73="DNF","DNF",RANK(F73,$F$73:$F$102,1)))))</f>
        <v>6</v>
      </c>
      <c r="I73" s="192">
        <f>IF(F73="DNS","0",IF(F73="DQ","0",IF(F73="","",IF(F73="DNF","0",LOOKUP(H73,Valeurs!$A$4:'Valeurs'!$A$46,Valeurs!$B$4:'Valeurs'!$B$46)))))</f>
        <v>12</v>
      </c>
    </row>
    <row r="74" spans="1:14" x14ac:dyDescent="0.25">
      <c r="A74" s="193" t="str">
        <f>Inscription!C3</f>
        <v>CAEM</v>
      </c>
      <c r="B74" s="194" t="str">
        <f>Inscription!D3</f>
        <v>Ariane St-Denis</v>
      </c>
      <c r="C74" s="195"/>
      <c r="D74" s="32">
        <v>4.3078703703703703E-4</v>
      </c>
      <c r="E74" s="32">
        <v>4.3182870370370375E-4</v>
      </c>
      <c r="F74" s="196">
        <f t="shared" ref="F74:F101" si="4">IF(D74="","",IF(D74="DQ","DQ",IF(D74="DNF","DNF",IF(D74="DNS","DNS",AVERAGE(D74,E74)))))</f>
        <v>4.3130787037037042E-4</v>
      </c>
      <c r="G74" s="207"/>
      <c r="H74" s="208">
        <f t="shared" ref="H74:H102" si="5">IF(F74="DNS","DNS",IF(F74="DQ","DQ",IF(F74="","",IF(F74="DNF","DNF",RANK(F74,$F$73:$F$102,1)))))</f>
        <v>4</v>
      </c>
      <c r="I74" s="199">
        <f>IF(F74="DNS","0",IF(F74="DQ","0",IF(F74="","",IF(F74="DNF","0",LOOKUP(H74,Valeurs!$A$4:'Valeurs'!$A$46,Valeurs!$B$4:'Valeurs'!$B$46)))))</f>
        <v>14</v>
      </c>
      <c r="K74" s="31">
        <v>5.2337962962962961E-4</v>
      </c>
      <c r="L74" s="31">
        <v>5.2187500000000009E-4</v>
      </c>
      <c r="M74" s="189">
        <f>IF(K74="","",IF(K74="DQ","DQ",IF(K74="DNF","DNF",IF(K74="DNS","DNS",AVERAGE(K74,L74)))))</f>
        <v>5.2262731481481485E-4</v>
      </c>
      <c r="N74" s="181">
        <v>45.26</v>
      </c>
    </row>
    <row r="75" spans="1:14" x14ac:dyDescent="0.25">
      <c r="A75" s="193" t="str">
        <f>Inscription!C4</f>
        <v>Dam'eauclès</v>
      </c>
      <c r="B75" s="194" t="str">
        <f>Inscription!D4</f>
        <v>Émile Turgeon</v>
      </c>
      <c r="C75" s="195"/>
      <c r="D75" s="32">
        <v>4.7870370370370368E-4</v>
      </c>
      <c r="E75" s="32">
        <v>4.7870370370370368E-4</v>
      </c>
      <c r="F75" s="196">
        <f t="shared" si="4"/>
        <v>4.7870370370370368E-4</v>
      </c>
      <c r="G75" s="207"/>
      <c r="H75" s="208">
        <f t="shared" si="5"/>
        <v>6</v>
      </c>
      <c r="I75" s="199">
        <f>IF(F75="DNS","0",IF(F75="DQ","0",IF(F75="","",IF(F75="DNF","0",LOOKUP(H75,Valeurs!$A$4:'Valeurs'!$A$46,Valeurs!$B$4:'Valeurs'!$B$46)))))</f>
        <v>12</v>
      </c>
      <c r="K75" s="32">
        <v>4.5289351851851849E-4</v>
      </c>
      <c r="L75" s="32">
        <v>4.5277777777777769E-4</v>
      </c>
      <c r="M75" s="196">
        <f t="shared" ref="M75:M76" si="6">IF(K75="","",IF(K75="DQ","DQ",IF(K75="DNF","DNF",IF(K75="DNS","DNS",AVERAGE(K75,L75)))))</f>
        <v>4.5283564814814806E-4</v>
      </c>
      <c r="N75" s="181">
        <v>39.200000000000003</v>
      </c>
    </row>
    <row r="76" spans="1:14" x14ac:dyDescent="0.25">
      <c r="A76" s="193" t="str">
        <f>Inscription!C5</f>
        <v>CSRAD</v>
      </c>
      <c r="B76" s="194" t="str">
        <f>Inscription!D5</f>
        <v>Malory Boisclair</v>
      </c>
      <c r="C76" s="195"/>
      <c r="D76" s="32">
        <v>4.0219907407407413E-4</v>
      </c>
      <c r="E76" s="32">
        <v>4.0011574074074076E-4</v>
      </c>
      <c r="F76" s="196">
        <f t="shared" si="4"/>
        <v>4.0115740740740747E-4</v>
      </c>
      <c r="G76" s="207"/>
      <c r="H76" s="208">
        <f t="shared" si="5"/>
        <v>2</v>
      </c>
      <c r="I76" s="199">
        <f>IF(F76="DNS","0",IF(F76="DQ","0",IF(F76="","",IF(F76="DNF","0",LOOKUP(H76,Valeurs!$A$4:'Valeurs'!$A$46,Valeurs!$B$4:'Valeurs'!$B$46)))))</f>
        <v>18</v>
      </c>
      <c r="K76" s="32">
        <v>4.650462962962963E-4</v>
      </c>
      <c r="L76" s="32">
        <v>4.6550925925925926E-4</v>
      </c>
      <c r="M76" s="196">
        <f t="shared" si="6"/>
        <v>4.6527777777777778E-4</v>
      </c>
      <c r="N76" s="181">
        <v>40.33</v>
      </c>
    </row>
    <row r="77" spans="1:14" x14ac:dyDescent="0.25">
      <c r="A77" s="193" t="str">
        <f>Inscription!C6</f>
        <v>30deux</v>
      </c>
      <c r="B77" s="194" t="str">
        <f>Inscription!D6</f>
        <v>Ariane Trudel</v>
      </c>
      <c r="C77" s="195"/>
      <c r="D77" s="32">
        <v>4.493055555555556E-4</v>
      </c>
      <c r="E77" s="32">
        <v>4.5104166666666665E-4</v>
      </c>
      <c r="F77" s="196">
        <f t="shared" si="4"/>
        <v>4.5017361111111115E-4</v>
      </c>
      <c r="G77" s="207"/>
      <c r="H77" s="208">
        <f t="shared" si="5"/>
        <v>5</v>
      </c>
      <c r="I77" s="199">
        <f>IF(F77="DNS","0",IF(F77="DQ","0",IF(F77="","",IF(F77="DNF","0",LOOKUP(H77,Valeurs!$A$4:'Valeurs'!$A$46,Valeurs!$B$4:'Valeurs'!$B$46)))))</f>
        <v>13</v>
      </c>
      <c r="M77" s="181">
        <v>41.36</v>
      </c>
      <c r="N77" s="181">
        <f>(N74+N75+N76)/3</f>
        <v>41.596666666666671</v>
      </c>
    </row>
    <row r="78" spans="1:14" x14ac:dyDescent="0.25">
      <c r="A78" s="193" t="str">
        <f>Inscription!C7</f>
        <v>CSRN</v>
      </c>
      <c r="B78" s="194" t="str">
        <f>Inscription!D7</f>
        <v>Thomas Martin</v>
      </c>
      <c r="C78" s="195"/>
      <c r="D78" s="32">
        <v>3.8379629629629631E-4</v>
      </c>
      <c r="E78" s="32">
        <v>3.8414351851851847E-4</v>
      </c>
      <c r="F78" s="196">
        <f t="shared" si="4"/>
        <v>3.8396990740740742E-4</v>
      </c>
      <c r="G78" s="207"/>
      <c r="H78" s="208">
        <f t="shared" si="5"/>
        <v>1</v>
      </c>
      <c r="I78" s="199">
        <f>IF(F78="DNS","0",IF(F78="DQ","0",IF(F78="","",IF(F78="DNF","0",LOOKUP(H78,Valeurs!$A$4:'Valeurs'!$A$46,Valeurs!$B$4:'Valeurs'!$B$46)))))</f>
        <v>20</v>
      </c>
    </row>
    <row r="79" spans="1:14" x14ac:dyDescent="0.25">
      <c r="A79" s="193" t="str">
        <f>Inscription!C8</f>
        <v>CSRN</v>
      </c>
      <c r="B79" s="194" t="str">
        <f>Inscription!D8</f>
        <v>Maxime Laurence</v>
      </c>
      <c r="C79" s="195"/>
      <c r="D79" s="32" t="s">
        <v>143</v>
      </c>
      <c r="E79" s="32" t="s">
        <v>143</v>
      </c>
      <c r="F79" s="196" t="str">
        <f t="shared" si="4"/>
        <v>DQ</v>
      </c>
      <c r="G79" s="207"/>
      <c r="H79" s="208" t="str">
        <f t="shared" si="5"/>
        <v>DQ</v>
      </c>
      <c r="I79" s="199" t="str">
        <f>IF(F79="DNS","0",IF(F79="DQ","0",IF(F79="","",IF(F79="DNF","0",LOOKUP(H79,Valeurs!$A$4:'Valeurs'!$A$46,Valeurs!$B$4:'Valeurs'!$B$46)))))</f>
        <v>0</v>
      </c>
    </row>
    <row r="80" spans="1:14" x14ac:dyDescent="0.25">
      <c r="A80" s="193" t="str">
        <f>Inscription!C9</f>
        <v>CSRN</v>
      </c>
      <c r="B80" s="194" t="str">
        <f>Inscription!D9</f>
        <v>Eugénie Tétreault</v>
      </c>
      <c r="C80" s="195"/>
      <c r="D80" s="32">
        <v>4.7870370370370368E-4</v>
      </c>
      <c r="E80" s="32">
        <v>4.7870370370370368E-4</v>
      </c>
      <c r="F80" s="196">
        <f t="shared" si="4"/>
        <v>4.7870370370370368E-4</v>
      </c>
      <c r="G80" s="207"/>
      <c r="H80" s="208">
        <f t="shared" si="5"/>
        <v>6</v>
      </c>
      <c r="I80" s="199">
        <f>IF(F80="DNS","0",IF(F80="DQ","0",IF(F80="","",IF(F80="DNF","0",LOOKUP(H80,Valeurs!$A$4:'Valeurs'!$A$46,Valeurs!$B$4:'Valeurs'!$B$46)))))</f>
        <v>12</v>
      </c>
    </row>
    <row r="81" spans="1:9" x14ac:dyDescent="0.25">
      <c r="A81" s="193" t="str">
        <f>Inscription!C10</f>
        <v>CSRN</v>
      </c>
      <c r="B81" s="194" t="str">
        <f>Inscription!D10</f>
        <v>Justin Gauthier</v>
      </c>
      <c r="C81" s="195"/>
      <c r="D81" s="32" t="s">
        <v>145</v>
      </c>
      <c r="E81" s="32" t="s">
        <v>145</v>
      </c>
      <c r="F81" s="196" t="str">
        <f t="shared" si="4"/>
        <v>DNS</v>
      </c>
      <c r="G81" s="207"/>
      <c r="H81" s="208" t="str">
        <f t="shared" si="5"/>
        <v>DNS</v>
      </c>
      <c r="I81" s="199" t="str">
        <f>IF(F81="DNS","0",IF(F81="DQ","0",IF(F81="","",IF(F81="DNF","0",LOOKUP(H81,Valeurs!$A$4:'Valeurs'!$A$46,Valeurs!$B$4:'Valeurs'!$B$46)))))</f>
        <v>0</v>
      </c>
    </row>
    <row r="82" spans="1:9" x14ac:dyDescent="0.25">
      <c r="A82" s="193" t="str">
        <f>Inscription!C11</f>
        <v>Gatineau</v>
      </c>
      <c r="B82" s="194" t="str">
        <f>Inscription!D11</f>
        <v>Justin Pichette</v>
      </c>
      <c r="C82" s="195"/>
      <c r="D82" s="32">
        <v>5.6759259259259263E-4</v>
      </c>
      <c r="E82" s="32">
        <v>5.6423611111111117E-4</v>
      </c>
      <c r="F82" s="196">
        <f t="shared" si="4"/>
        <v>5.6591435185185195E-4</v>
      </c>
      <c r="G82" s="207"/>
      <c r="H82" s="208">
        <f t="shared" si="5"/>
        <v>11</v>
      </c>
      <c r="I82" s="199">
        <f>IF(F82="DNS","0",IF(F82="DQ","0",IF(F82="","",IF(F82="DNF","0",LOOKUP(H82,Valeurs!$A$4:'Valeurs'!$A$46,Valeurs!$B$4:'Valeurs'!$B$46)))))</f>
        <v>6</v>
      </c>
    </row>
    <row r="83" spans="1:9" x14ac:dyDescent="0.25">
      <c r="A83" s="193" t="str">
        <f>Inscription!C12</f>
        <v>Gatineau</v>
      </c>
      <c r="B83" s="194" t="str">
        <f>Inscription!D12</f>
        <v>Marianne Caplette</v>
      </c>
      <c r="C83" s="195"/>
      <c r="D83" s="32">
        <v>5.5879629629629628E-4</v>
      </c>
      <c r="E83" s="32">
        <v>5.5949074074074082E-4</v>
      </c>
      <c r="F83" s="196">
        <f t="shared" si="4"/>
        <v>5.591435185185185E-4</v>
      </c>
      <c r="G83" s="207"/>
      <c r="H83" s="208">
        <f t="shared" si="5"/>
        <v>10</v>
      </c>
      <c r="I83" s="199">
        <f>IF(F83="DNS","0",IF(F83="DQ","0",IF(F83="","",IF(F83="DNF","0",LOOKUP(H83,Valeurs!$A$4:'Valeurs'!$A$46,Valeurs!$B$4:'Valeurs'!$B$46)))))</f>
        <v>7</v>
      </c>
    </row>
    <row r="84" spans="1:9" x14ac:dyDescent="0.25">
      <c r="A84" s="193" t="str">
        <f>Inscription!C13</f>
        <v>Narval</v>
      </c>
      <c r="B84" s="194" t="str">
        <f>Inscription!D13</f>
        <v>Joelle Gauthier-Drapeau</v>
      </c>
      <c r="C84" s="195"/>
      <c r="D84" s="32">
        <v>5.3136574074074078E-4</v>
      </c>
      <c r="E84" s="32">
        <v>5.2835648148148154E-4</v>
      </c>
      <c r="F84" s="196">
        <f t="shared" si="4"/>
        <v>5.2986111111111116E-4</v>
      </c>
      <c r="G84" s="207"/>
      <c r="H84" s="208">
        <f t="shared" si="5"/>
        <v>9</v>
      </c>
      <c r="I84" s="199">
        <f>IF(F84="DNS","0",IF(F84="DQ","0",IF(F84="","",IF(F84="DNF","0",LOOKUP(H84,Valeurs!$A$4:'Valeurs'!$A$46,Valeurs!$B$4:'Valeurs'!$B$46)))))</f>
        <v>8</v>
      </c>
    </row>
    <row r="85" spans="1:9" x14ac:dyDescent="0.25">
      <c r="A85" s="193" t="str">
        <f>Inscription!C14</f>
        <v>Narval</v>
      </c>
      <c r="B85" s="194" t="str">
        <f>Inscription!D14</f>
        <v>Léony Gobeil</v>
      </c>
      <c r="C85" s="195"/>
      <c r="D85" s="32">
        <v>4.1377314814814814E-4</v>
      </c>
      <c r="E85" s="32">
        <v>4.1087962962962958E-4</v>
      </c>
      <c r="F85" s="196">
        <f t="shared" si="4"/>
        <v>4.1232638888888883E-4</v>
      </c>
      <c r="G85" s="207"/>
      <c r="H85" s="208">
        <f t="shared" si="5"/>
        <v>3</v>
      </c>
      <c r="I85" s="199">
        <f>IF(F85="DNS","0",IF(F85="DQ","0",IF(F85="","",IF(F85="DNF","0",LOOKUP(H85,Valeurs!$A$4:'Valeurs'!$A$46,Valeurs!$B$4:'Valeurs'!$B$46)))))</f>
        <v>16</v>
      </c>
    </row>
    <row r="86" spans="1:9" x14ac:dyDescent="0.25">
      <c r="A86" s="193">
        <f>Inscription!C15</f>
        <v>0</v>
      </c>
      <c r="B86" s="194">
        <f>Inscription!D15</f>
        <v>0</v>
      </c>
      <c r="C86" s="195"/>
      <c r="D86" s="32"/>
      <c r="E86" s="32"/>
      <c r="F86" s="196" t="str">
        <f t="shared" si="4"/>
        <v/>
      </c>
      <c r="G86" s="207"/>
      <c r="H86" s="208" t="str">
        <f t="shared" si="5"/>
        <v/>
      </c>
      <c r="I86" s="199" t="str">
        <f>IF(F86="DNS","0",IF(F86="DQ","0",IF(F86="","",IF(F86="DNF","0",LOOKUP(H86,Valeurs!$A$4:'Valeurs'!$A$46,Valeurs!$B$4:'Valeurs'!$B$46)))))</f>
        <v/>
      </c>
    </row>
    <row r="87" spans="1:9" x14ac:dyDescent="0.25">
      <c r="A87" s="193">
        <f>Inscription!C16</f>
        <v>0</v>
      </c>
      <c r="B87" s="194">
        <f>Inscription!D16</f>
        <v>0</v>
      </c>
      <c r="C87" s="195"/>
      <c r="D87" s="32"/>
      <c r="E87" s="32"/>
      <c r="F87" s="196" t="str">
        <f t="shared" si="4"/>
        <v/>
      </c>
      <c r="G87" s="207"/>
      <c r="H87" s="208" t="str">
        <f t="shared" si="5"/>
        <v/>
      </c>
      <c r="I87" s="199" t="str">
        <f>IF(F87="DNS","0",IF(F87="DQ","0",IF(F87="","",IF(F87="DNF","0",LOOKUP(H87,Valeurs!$A$4:'Valeurs'!$A$46,Valeurs!$B$4:'Valeurs'!$B$46)))))</f>
        <v/>
      </c>
    </row>
    <row r="88" spans="1:9" x14ac:dyDescent="0.25">
      <c r="A88" s="193">
        <f>Inscription!C17</f>
        <v>0</v>
      </c>
      <c r="B88" s="194">
        <f>Inscription!D17</f>
        <v>0</v>
      </c>
      <c r="C88" s="195"/>
      <c r="D88" s="32"/>
      <c r="E88" s="32"/>
      <c r="F88" s="196" t="str">
        <f t="shared" si="4"/>
        <v/>
      </c>
      <c r="G88" s="207"/>
      <c r="H88" s="208" t="str">
        <f t="shared" si="5"/>
        <v/>
      </c>
      <c r="I88" s="199" t="str">
        <f>IF(F88="DNS","0",IF(F88="DQ","0",IF(F88="","",IF(F88="DNF","0",LOOKUP(H88,Valeurs!$A$4:'Valeurs'!$A$46,Valeurs!$B$4:'Valeurs'!$B$46)))))</f>
        <v/>
      </c>
    </row>
    <row r="89" spans="1:9" x14ac:dyDescent="0.25">
      <c r="A89" s="193">
        <f>Inscription!C18</f>
        <v>0</v>
      </c>
      <c r="B89" s="194">
        <f>Inscription!D18</f>
        <v>0</v>
      </c>
      <c r="C89" s="195"/>
      <c r="D89" s="32"/>
      <c r="E89" s="32"/>
      <c r="F89" s="196" t="str">
        <f t="shared" si="4"/>
        <v/>
      </c>
      <c r="G89" s="207"/>
      <c r="H89" s="208" t="str">
        <f t="shared" si="5"/>
        <v/>
      </c>
      <c r="I89" s="199" t="str">
        <f>IF(F89="DNS","0",IF(F89="DQ","0",IF(F89="","",IF(F89="DNF","0",LOOKUP(H89,Valeurs!$A$4:'Valeurs'!$A$46,Valeurs!$B$4:'Valeurs'!$B$46)))))</f>
        <v/>
      </c>
    </row>
    <row r="90" spans="1:9" x14ac:dyDescent="0.25">
      <c r="A90" s="193">
        <f>Inscription!C19</f>
        <v>0</v>
      </c>
      <c r="B90" s="194">
        <f>Inscription!D19</f>
        <v>0</v>
      </c>
      <c r="C90" s="195"/>
      <c r="D90" s="32"/>
      <c r="E90" s="32"/>
      <c r="F90" s="196" t="str">
        <f t="shared" si="4"/>
        <v/>
      </c>
      <c r="G90" s="207"/>
      <c r="H90" s="208" t="str">
        <f t="shared" si="5"/>
        <v/>
      </c>
      <c r="I90" s="199" t="str">
        <f>IF(F90="DNS","0",IF(F90="DQ","0",IF(F90="","",IF(F90="DNF","0",LOOKUP(H90,Valeurs!$A$4:'Valeurs'!$A$46,Valeurs!$B$4:'Valeurs'!$B$46)))))</f>
        <v/>
      </c>
    </row>
    <row r="91" spans="1:9" x14ac:dyDescent="0.25">
      <c r="A91" s="193">
        <f>Inscription!C20</f>
        <v>0</v>
      </c>
      <c r="B91" s="194">
        <f>Inscription!D20</f>
        <v>0</v>
      </c>
      <c r="C91" s="195"/>
      <c r="D91" s="32"/>
      <c r="E91" s="32"/>
      <c r="F91" s="196" t="str">
        <f t="shared" si="4"/>
        <v/>
      </c>
      <c r="G91" s="207"/>
      <c r="H91" s="208" t="str">
        <f t="shared" si="5"/>
        <v/>
      </c>
      <c r="I91" s="199" t="str">
        <f>IF(F91="DNS","0",IF(F91="DQ","0",IF(F91="","",IF(F91="DNF","0",LOOKUP(H91,Valeurs!$A$4:'Valeurs'!$A$46,Valeurs!$B$4:'Valeurs'!$B$46)))))</f>
        <v/>
      </c>
    </row>
    <row r="92" spans="1:9" x14ac:dyDescent="0.25">
      <c r="A92" s="193">
        <f>Inscription!C21</f>
        <v>0</v>
      </c>
      <c r="B92" s="194">
        <f>Inscription!D21</f>
        <v>0</v>
      </c>
      <c r="C92" s="195"/>
      <c r="D92" s="32"/>
      <c r="E92" s="32"/>
      <c r="F92" s="196" t="str">
        <f t="shared" si="4"/>
        <v/>
      </c>
      <c r="G92" s="207"/>
      <c r="H92" s="208" t="str">
        <f t="shared" si="5"/>
        <v/>
      </c>
      <c r="I92" s="199" t="str">
        <f>IF(F92="DNS","0",IF(F92="DQ","0",IF(F92="","",IF(F92="DNF","0",LOOKUP(H92,Valeurs!$A$4:'Valeurs'!$A$46,Valeurs!$B$4:'Valeurs'!$B$46)))))</f>
        <v/>
      </c>
    </row>
    <row r="93" spans="1:9" x14ac:dyDescent="0.25">
      <c r="A93" s="193">
        <f>Inscription!C22</f>
        <v>0</v>
      </c>
      <c r="B93" s="194">
        <f>Inscription!D22</f>
        <v>0</v>
      </c>
      <c r="C93" s="195"/>
      <c r="D93" s="32"/>
      <c r="E93" s="32"/>
      <c r="F93" s="196" t="str">
        <f t="shared" si="4"/>
        <v/>
      </c>
      <c r="G93" s="207"/>
      <c r="H93" s="208" t="str">
        <f t="shared" si="5"/>
        <v/>
      </c>
      <c r="I93" s="199" t="str">
        <f>IF(F93="DNS","0",IF(F93="DQ","0",IF(F93="","",IF(F93="DNF","0",LOOKUP(H93,Valeurs!$A$4:'Valeurs'!$A$46,Valeurs!$B$4:'Valeurs'!$B$46)))))</f>
        <v/>
      </c>
    </row>
    <row r="94" spans="1:9" x14ac:dyDescent="0.25">
      <c r="A94" s="193">
        <f>Inscription!C23</f>
        <v>0</v>
      </c>
      <c r="B94" s="194">
        <f>Inscription!D23</f>
        <v>0</v>
      </c>
      <c r="C94" s="195"/>
      <c r="D94" s="32"/>
      <c r="E94" s="32"/>
      <c r="F94" s="196" t="str">
        <f t="shared" si="4"/>
        <v/>
      </c>
      <c r="G94" s="207"/>
      <c r="H94" s="208" t="str">
        <f t="shared" si="5"/>
        <v/>
      </c>
      <c r="I94" s="199" t="str">
        <f>IF(F94="DNS","0",IF(F94="DQ","0",IF(F94="","",IF(F94="DNF","0",LOOKUP(H94,Valeurs!$A$4:'Valeurs'!$A$46,Valeurs!$B$4:'Valeurs'!$B$46)))))</f>
        <v/>
      </c>
    </row>
    <row r="95" spans="1:9" x14ac:dyDescent="0.25">
      <c r="A95" s="193">
        <f>Inscription!C24</f>
        <v>0</v>
      </c>
      <c r="B95" s="194">
        <f>Inscription!D24</f>
        <v>0</v>
      </c>
      <c r="C95" s="195"/>
      <c r="D95" s="32"/>
      <c r="E95" s="32"/>
      <c r="F95" s="196" t="str">
        <f t="shared" si="4"/>
        <v/>
      </c>
      <c r="G95" s="207"/>
      <c r="H95" s="208" t="str">
        <f t="shared" si="5"/>
        <v/>
      </c>
      <c r="I95" s="199" t="str">
        <f>IF(F95="DNS","0",IF(F95="DQ","0",IF(F95="","",IF(F95="DNF","0",LOOKUP(H95,Valeurs!$A$4:'Valeurs'!$A$46,Valeurs!$B$4:'Valeurs'!$B$46)))))</f>
        <v/>
      </c>
    </row>
    <row r="96" spans="1:9" x14ac:dyDescent="0.25">
      <c r="A96" s="193">
        <f>Inscription!C25</f>
        <v>0</v>
      </c>
      <c r="B96" s="194">
        <f>Inscription!D25</f>
        <v>0</v>
      </c>
      <c r="C96" s="195"/>
      <c r="D96" s="32"/>
      <c r="E96" s="32"/>
      <c r="F96" s="196" t="str">
        <f t="shared" si="4"/>
        <v/>
      </c>
      <c r="G96" s="207"/>
      <c r="H96" s="208" t="str">
        <f t="shared" si="5"/>
        <v/>
      </c>
      <c r="I96" s="199" t="str">
        <f>IF(F96="DNS","0",IF(F96="DQ","0",IF(F96="","",IF(F96="DNF","0",LOOKUP(H96,Valeurs!$A$4:'Valeurs'!$A$46,Valeurs!$B$4:'Valeurs'!$B$46)))))</f>
        <v/>
      </c>
    </row>
    <row r="97" spans="1:9" x14ac:dyDescent="0.25">
      <c r="A97" s="193">
        <f>Inscription!C26</f>
        <v>0</v>
      </c>
      <c r="B97" s="194">
        <f>Inscription!D26</f>
        <v>0</v>
      </c>
      <c r="C97" s="195"/>
      <c r="D97" s="32"/>
      <c r="E97" s="32"/>
      <c r="F97" s="196" t="str">
        <f t="shared" si="4"/>
        <v/>
      </c>
      <c r="G97" s="207"/>
      <c r="H97" s="208" t="str">
        <f t="shared" si="5"/>
        <v/>
      </c>
      <c r="I97" s="199" t="str">
        <f>IF(F97="DNS","0",IF(F97="DQ","0",IF(F97="","",IF(F97="DNF","0",LOOKUP(H97,Valeurs!$A$4:'Valeurs'!$A$46,Valeurs!$B$4:'Valeurs'!$B$46)))))</f>
        <v/>
      </c>
    </row>
    <row r="98" spans="1:9" x14ac:dyDescent="0.25">
      <c r="A98" s="193">
        <f>Inscription!C27</f>
        <v>0</v>
      </c>
      <c r="B98" s="194">
        <f>Inscription!D27</f>
        <v>0</v>
      </c>
      <c r="C98" s="195"/>
      <c r="D98" s="32"/>
      <c r="E98" s="32"/>
      <c r="F98" s="196" t="str">
        <f t="shared" si="4"/>
        <v/>
      </c>
      <c r="G98" s="207"/>
      <c r="H98" s="208" t="str">
        <f t="shared" si="5"/>
        <v/>
      </c>
      <c r="I98" s="199" t="str">
        <f>IF(F98="DNS","0",IF(F98="DQ","0",IF(F98="","",IF(F98="DNF","0",LOOKUP(H98,Valeurs!$A$4:'Valeurs'!$A$46,Valeurs!$B$4:'Valeurs'!$B$46)))))</f>
        <v/>
      </c>
    </row>
    <row r="99" spans="1:9" x14ac:dyDescent="0.25">
      <c r="A99" s="193">
        <f>Inscription!C28</f>
        <v>0</v>
      </c>
      <c r="B99" s="194">
        <f>Inscription!D28</f>
        <v>0</v>
      </c>
      <c r="C99" s="195"/>
      <c r="D99" s="32"/>
      <c r="E99" s="32"/>
      <c r="F99" s="196" t="str">
        <f t="shared" si="4"/>
        <v/>
      </c>
      <c r="G99" s="207"/>
      <c r="H99" s="208" t="str">
        <f t="shared" si="5"/>
        <v/>
      </c>
      <c r="I99" s="199" t="str">
        <f>IF(F99="DNS","0",IF(F99="DQ","0",IF(F99="","",IF(F99="DNF","0",LOOKUP(H99,Valeurs!$A$4:'Valeurs'!$A$46,Valeurs!$B$4:'Valeurs'!$B$46)))))</f>
        <v/>
      </c>
    </row>
    <row r="100" spans="1:9" x14ac:dyDescent="0.25">
      <c r="A100" s="193">
        <f>Inscription!C29</f>
        <v>0</v>
      </c>
      <c r="B100" s="194">
        <f>Inscription!D29</f>
        <v>0</v>
      </c>
      <c r="C100" s="195"/>
      <c r="D100" s="32"/>
      <c r="E100" s="32"/>
      <c r="F100" s="196" t="str">
        <f t="shared" si="4"/>
        <v/>
      </c>
      <c r="G100" s="207"/>
      <c r="H100" s="208" t="str">
        <f t="shared" si="5"/>
        <v/>
      </c>
      <c r="I100" s="199" t="str">
        <f>IF(F100="DNS","0",IF(F100="DQ","0",IF(F100="","",IF(F100="DNF","0",LOOKUP(H100,Valeurs!$A$4:'Valeurs'!$A$46,Valeurs!$B$4:'Valeurs'!$B$46)))))</f>
        <v/>
      </c>
    </row>
    <row r="101" spans="1:9" x14ac:dyDescent="0.25">
      <c r="A101" s="193">
        <f>Inscription!C30</f>
        <v>0</v>
      </c>
      <c r="B101" s="194">
        <f>Inscription!D30</f>
        <v>0</v>
      </c>
      <c r="C101" s="195"/>
      <c r="D101" s="32"/>
      <c r="E101" s="32"/>
      <c r="F101" s="196" t="str">
        <f t="shared" si="4"/>
        <v/>
      </c>
      <c r="G101" s="207"/>
      <c r="H101" s="208" t="str">
        <f t="shared" si="5"/>
        <v/>
      </c>
      <c r="I101" s="199" t="str">
        <f>IF(F101="DNS","0",IF(F101="DQ","0",IF(F101="","",IF(F101="DNF","0",LOOKUP(H101,Valeurs!$A$4:'Valeurs'!$A$46,Valeurs!$B$4:'Valeurs'!$B$46)))))</f>
        <v/>
      </c>
    </row>
    <row r="102" spans="1:9" ht="15.75" thickBot="1" x14ac:dyDescent="0.3">
      <c r="A102" s="200">
        <f>Inscription!C31</f>
        <v>0</v>
      </c>
      <c r="B102" s="201">
        <f>Inscription!D31</f>
        <v>0</v>
      </c>
      <c r="C102" s="202"/>
      <c r="D102" s="33"/>
      <c r="E102" s="33"/>
      <c r="F102" s="46" t="str">
        <f>IF(D102="","",IF(D102="DQ","DQ",IF(D102="DNF","DNF",IF(D102="DNS","DNS",AVERAGE(D102,E102)))))</f>
        <v/>
      </c>
      <c r="G102" s="209"/>
      <c r="H102" s="210" t="str">
        <f t="shared" si="5"/>
        <v/>
      </c>
      <c r="I102" s="204" t="str">
        <f>IF(F102="DNS","0",IF(F102="DQ","0",IF(F102="","",IF(F102="DNF","0",LOOKUP(H102,Valeurs!$A$4:'Valeurs'!$A$46,Valeurs!$B$4:'Valeurs'!$B$46)))))</f>
        <v/>
      </c>
    </row>
    <row r="103" spans="1:9" ht="15.75" thickBot="1" x14ac:dyDescent="0.3"/>
    <row r="104" spans="1:9" ht="19.5" customHeight="1" thickBot="1" x14ac:dyDescent="0.3">
      <c r="A104" s="393" t="s">
        <v>24</v>
      </c>
      <c r="B104" s="394"/>
      <c r="C104" s="394"/>
      <c r="D104" s="394"/>
      <c r="E104" s="394"/>
      <c r="F104" s="394"/>
      <c r="G104" s="394"/>
      <c r="H104" s="394"/>
      <c r="I104" s="394"/>
    </row>
    <row r="105" spans="1:9" ht="19.5" customHeight="1" thickBot="1" x14ac:dyDescent="0.3">
      <c r="A105" s="394"/>
      <c r="B105" s="394"/>
      <c r="C105" s="394"/>
      <c r="D105" s="394"/>
      <c r="E105" s="394"/>
      <c r="F105" s="394"/>
      <c r="G105" s="394"/>
      <c r="H105" s="394"/>
      <c r="I105" s="394"/>
    </row>
    <row r="106" spans="1:9" s="185" customFormat="1" ht="30" customHeight="1" thickBot="1" x14ac:dyDescent="0.3">
      <c r="A106" s="182" t="s">
        <v>10</v>
      </c>
      <c r="B106" s="182" t="s">
        <v>11</v>
      </c>
      <c r="C106" s="183"/>
      <c r="D106" s="182" t="s">
        <v>12</v>
      </c>
      <c r="E106" s="182" t="s">
        <v>13</v>
      </c>
      <c r="F106" s="184" t="s">
        <v>14</v>
      </c>
      <c r="G106" s="183"/>
      <c r="H106" s="182" t="s">
        <v>15</v>
      </c>
      <c r="I106" s="182" t="s">
        <v>16</v>
      </c>
    </row>
    <row r="107" spans="1:9" x14ac:dyDescent="0.25">
      <c r="A107" s="186" t="str">
        <f>Inscription!C2</f>
        <v>SSSL</v>
      </c>
      <c r="B107" s="187" t="str">
        <f>Inscription!D2</f>
        <v>Sybel Roy</v>
      </c>
      <c r="C107" s="188"/>
      <c r="D107" s="31">
        <v>9.465277777777778E-4</v>
      </c>
      <c r="E107" s="31">
        <v>9.523148148148148E-4</v>
      </c>
      <c r="F107" s="189">
        <f>IF(D107="","",IF(D107="DQ","DQ",IF(D107="DNF","DNF",IF(D107="DNS","DNS",AVERAGE(D107,E107)))))</f>
        <v>9.494212962962963E-4</v>
      </c>
      <c r="G107" s="205"/>
      <c r="H107" s="206">
        <f>IF(F107="DNS","DNS",IF(F107="DQ","DQ",IF(F107="","",IF(F107="DNF","DNF",RANK(F107,$F$107:$F$136,1)))))</f>
        <v>7</v>
      </c>
      <c r="I107" s="192">
        <f>IF(F107="DNS","0",IF(F107="DQ","0",IF(F107="","",IF(F107="DNF","0",LOOKUP(H107,Valeurs!$A$4:'Valeurs'!$A$46,Valeurs!$B$4:'Valeurs'!$B$46)))))</f>
        <v>11</v>
      </c>
    </row>
    <row r="108" spans="1:9" x14ac:dyDescent="0.25">
      <c r="A108" s="193" t="str">
        <f>Inscription!C3</f>
        <v>CAEM</v>
      </c>
      <c r="B108" s="194" t="str">
        <f>Inscription!D3</f>
        <v>Ariane St-Denis</v>
      </c>
      <c r="C108" s="195"/>
      <c r="D108" s="32">
        <v>8.6192129629629639E-4</v>
      </c>
      <c r="E108" s="32">
        <v>8.582175925925926E-4</v>
      </c>
      <c r="F108" s="196">
        <f t="shared" ref="F108:F136" si="7">IF(D108="","",IF(D108="DQ","DQ",IF(D108="DNF","DNF",IF(D108="DNS","DNS",AVERAGE(D108,E108)))))</f>
        <v>8.6006944444444455E-4</v>
      </c>
      <c r="G108" s="207"/>
      <c r="H108" s="208">
        <f t="shared" ref="H108:H136" si="8">IF(F108="DNS","DNS",IF(F108="DQ","DQ",IF(F108="","",IF(F108="DNF","DNF",RANK(F108,$F$107:$F$136,1)))))</f>
        <v>4</v>
      </c>
      <c r="I108" s="199">
        <f>IF(F108="DNS","0",IF(F108="DQ","0",IF(F108="","",IF(F108="DNF","0",LOOKUP(H108,Valeurs!$A$4:'Valeurs'!$A$46,Valeurs!$B$4:'Valeurs'!$B$46)))))</f>
        <v>14</v>
      </c>
    </row>
    <row r="109" spans="1:9" x14ac:dyDescent="0.25">
      <c r="A109" s="193" t="str">
        <f>Inscription!C4</f>
        <v>Dam'eauclès</v>
      </c>
      <c r="B109" s="194" t="str">
        <f>Inscription!D4</f>
        <v>Émile Turgeon</v>
      </c>
      <c r="C109" s="195"/>
      <c r="D109" s="32">
        <v>9.1585648148148147E-4</v>
      </c>
      <c r="E109" s="32">
        <v>9.1296296296296297E-4</v>
      </c>
      <c r="F109" s="196">
        <f t="shared" si="7"/>
        <v>9.1440972222222227E-4</v>
      </c>
      <c r="G109" s="207"/>
      <c r="H109" s="208">
        <f t="shared" si="8"/>
        <v>6</v>
      </c>
      <c r="I109" s="199">
        <f>IF(F109="DNS","0",IF(F109="DQ","0",IF(F109="","",IF(F109="DNF","0",LOOKUP(H109,Valeurs!$A$4:'Valeurs'!$A$46,Valeurs!$B$4:'Valeurs'!$B$46)))))</f>
        <v>12</v>
      </c>
    </row>
    <row r="110" spans="1:9" x14ac:dyDescent="0.25">
      <c r="A110" s="193" t="str">
        <f>Inscription!C5</f>
        <v>CSRAD</v>
      </c>
      <c r="B110" s="194" t="str">
        <f>Inscription!D5</f>
        <v>Malory Boisclair</v>
      </c>
      <c r="C110" s="195"/>
      <c r="D110" s="32">
        <v>8.1273148148148144E-4</v>
      </c>
      <c r="E110" s="32">
        <v>8.0902777777777787E-4</v>
      </c>
      <c r="F110" s="196">
        <f t="shared" si="7"/>
        <v>8.1087962962962971E-4</v>
      </c>
      <c r="G110" s="207"/>
      <c r="H110" s="208">
        <f t="shared" si="8"/>
        <v>2</v>
      </c>
      <c r="I110" s="199">
        <f>IF(F110="DNS","0",IF(F110="DQ","0",IF(F110="","",IF(F110="DNF","0",LOOKUP(H110,Valeurs!$A$4:'Valeurs'!$A$46,Valeurs!$B$4:'Valeurs'!$B$46)))))</f>
        <v>18</v>
      </c>
    </row>
    <row r="111" spans="1:9" x14ac:dyDescent="0.25">
      <c r="A111" s="193" t="str">
        <f>Inscription!C6</f>
        <v>30deux</v>
      </c>
      <c r="B111" s="194" t="str">
        <f>Inscription!D6</f>
        <v>Ariane Trudel</v>
      </c>
      <c r="C111" s="195"/>
      <c r="D111" s="32">
        <v>8.4097222222222223E-4</v>
      </c>
      <c r="E111" s="32">
        <v>8.3703703703703707E-4</v>
      </c>
      <c r="F111" s="196">
        <f t="shared" si="7"/>
        <v>8.3900462962962965E-4</v>
      </c>
      <c r="G111" s="207"/>
      <c r="H111" s="208">
        <f t="shared" si="8"/>
        <v>3</v>
      </c>
      <c r="I111" s="199">
        <f>IF(F111="DNS","0",IF(F111="DQ","0",IF(F111="","",IF(F111="DNF","0",LOOKUP(H111,Valeurs!$A$4:'Valeurs'!$A$46,Valeurs!$B$4:'Valeurs'!$B$46)))))</f>
        <v>16</v>
      </c>
    </row>
    <row r="112" spans="1:9" x14ac:dyDescent="0.25">
      <c r="A112" s="193" t="str">
        <f>Inscription!C7</f>
        <v>CSRN</v>
      </c>
      <c r="B112" s="194" t="str">
        <f>Inscription!D7</f>
        <v>Thomas Martin</v>
      </c>
      <c r="C112" s="195"/>
      <c r="D112" s="32">
        <v>7.7511574074074082E-4</v>
      </c>
      <c r="E112" s="32">
        <v>7.7013888888888889E-4</v>
      </c>
      <c r="F112" s="196">
        <f t="shared" si="7"/>
        <v>7.7262731481481486E-4</v>
      </c>
      <c r="G112" s="207"/>
      <c r="H112" s="208">
        <f t="shared" si="8"/>
        <v>1</v>
      </c>
      <c r="I112" s="199">
        <f>IF(F112="DNS","0",IF(F112="DQ","0",IF(F112="","",IF(F112="DNF","0",LOOKUP(H112,Valeurs!$A$4:'Valeurs'!$A$46,Valeurs!$B$4:'Valeurs'!$B$46)))))</f>
        <v>20</v>
      </c>
    </row>
    <row r="113" spans="1:9" x14ac:dyDescent="0.25">
      <c r="A113" s="193" t="str">
        <f>Inscription!C8</f>
        <v>CSRN</v>
      </c>
      <c r="B113" s="194" t="str">
        <f>Inscription!D8</f>
        <v>Maxime Laurence</v>
      </c>
      <c r="C113" s="195"/>
      <c r="D113" s="32">
        <v>1.0343749999999999E-3</v>
      </c>
      <c r="E113" s="32">
        <v>1.0333333333333334E-3</v>
      </c>
      <c r="F113" s="196">
        <f t="shared" si="7"/>
        <v>1.0338541666666666E-3</v>
      </c>
      <c r="G113" s="207"/>
      <c r="H113" s="208">
        <f t="shared" si="8"/>
        <v>10</v>
      </c>
      <c r="I113" s="199">
        <f>IF(F113="DNS","0",IF(F113="DQ","0",IF(F113="","",IF(F113="DNF","0",LOOKUP(H113,Valeurs!$A$4:'Valeurs'!$A$46,Valeurs!$B$4:'Valeurs'!$B$46)))))</f>
        <v>7</v>
      </c>
    </row>
    <row r="114" spans="1:9" x14ac:dyDescent="0.25">
      <c r="A114" s="193" t="str">
        <f>Inscription!C9</f>
        <v>CSRN</v>
      </c>
      <c r="B114" s="194" t="str">
        <f>Inscription!D9</f>
        <v>Eugénie Tétreault</v>
      </c>
      <c r="C114" s="195"/>
      <c r="D114" s="32">
        <v>9.638888888888888E-4</v>
      </c>
      <c r="E114" s="32">
        <v>9.6458333333333335E-4</v>
      </c>
      <c r="F114" s="196">
        <f t="shared" si="7"/>
        <v>9.6423611111111102E-4</v>
      </c>
      <c r="G114" s="207"/>
      <c r="H114" s="208">
        <f t="shared" si="8"/>
        <v>9</v>
      </c>
      <c r="I114" s="199">
        <f>IF(F114="DNS","0",IF(F114="DQ","0",IF(F114="","",IF(F114="DNF","0",LOOKUP(H114,Valeurs!$A$4:'Valeurs'!$A$46,Valeurs!$B$4:'Valeurs'!$B$46)))))</f>
        <v>8</v>
      </c>
    </row>
    <row r="115" spans="1:9" x14ac:dyDescent="0.25">
      <c r="A115" s="193" t="str">
        <f>Inscription!C10</f>
        <v>CSRN</v>
      </c>
      <c r="B115" s="194" t="str">
        <f>Inscription!D10</f>
        <v>Justin Gauthier</v>
      </c>
      <c r="C115" s="195"/>
      <c r="D115" s="32" t="s">
        <v>145</v>
      </c>
      <c r="E115" s="32" t="s">
        <v>145</v>
      </c>
      <c r="F115" s="196" t="str">
        <f t="shared" si="7"/>
        <v>DNS</v>
      </c>
      <c r="G115" s="207"/>
      <c r="H115" s="208" t="str">
        <f t="shared" si="8"/>
        <v>DNS</v>
      </c>
      <c r="I115" s="199" t="str">
        <f>IF(F115="DNS","0",IF(F115="DQ","0",IF(F115="","",IF(F115="DNF","0",LOOKUP(H115,Valeurs!$A$4:'Valeurs'!$A$46,Valeurs!$B$4:'Valeurs'!$B$46)))))</f>
        <v>0</v>
      </c>
    </row>
    <row r="116" spans="1:9" x14ac:dyDescent="0.25">
      <c r="A116" s="193" t="str">
        <f>Inscription!C11</f>
        <v>Gatineau</v>
      </c>
      <c r="B116" s="194" t="str">
        <f>Inscription!D11</f>
        <v>Justin Pichette</v>
      </c>
      <c r="C116" s="195"/>
      <c r="D116" s="32">
        <v>1.1042824074074073E-3</v>
      </c>
      <c r="E116" s="32">
        <v>1.1078703703703704E-3</v>
      </c>
      <c r="F116" s="196">
        <f t="shared" si="7"/>
        <v>1.1060763888888889E-3</v>
      </c>
      <c r="G116" s="207"/>
      <c r="H116" s="208">
        <f t="shared" si="8"/>
        <v>12</v>
      </c>
      <c r="I116" s="199">
        <f>IF(F116="DNS","0",IF(F116="DQ","0",IF(F116="","",IF(F116="DNF","0",LOOKUP(H116,Valeurs!$A$4:'Valeurs'!$A$46,Valeurs!$B$4:'Valeurs'!$B$46)))))</f>
        <v>5</v>
      </c>
    </row>
    <row r="117" spans="1:9" x14ac:dyDescent="0.25">
      <c r="A117" s="193" t="str">
        <f>Inscription!C12</f>
        <v>Gatineau</v>
      </c>
      <c r="B117" s="194" t="str">
        <f>Inscription!D12</f>
        <v>Marianne Caplette</v>
      </c>
      <c r="C117" s="195"/>
      <c r="D117" s="32">
        <v>1.0966435185185185E-3</v>
      </c>
      <c r="E117" s="32">
        <v>1.0988425925925924E-3</v>
      </c>
      <c r="F117" s="196">
        <f t="shared" si="7"/>
        <v>1.0977430555555554E-3</v>
      </c>
      <c r="G117" s="207"/>
      <c r="H117" s="208">
        <f t="shared" si="8"/>
        <v>11</v>
      </c>
      <c r="I117" s="199">
        <f>IF(F117="DNS","0",IF(F117="DQ","0",IF(F117="","",IF(F117="DNF","0",LOOKUP(H117,Valeurs!$A$4:'Valeurs'!$A$46,Valeurs!$B$4:'Valeurs'!$B$46)))))</f>
        <v>6</v>
      </c>
    </row>
    <row r="118" spans="1:9" x14ac:dyDescent="0.25">
      <c r="A118" s="193" t="str">
        <f>Inscription!C13</f>
        <v>Narval</v>
      </c>
      <c r="B118" s="194" t="str">
        <f>Inscription!D13</f>
        <v>Joelle Gauthier-Drapeau</v>
      </c>
      <c r="C118" s="195"/>
      <c r="D118" s="32">
        <v>9.5844907407407413E-4</v>
      </c>
      <c r="E118" s="32">
        <v>9.5196759259259269E-4</v>
      </c>
      <c r="F118" s="196">
        <f t="shared" si="7"/>
        <v>9.5520833333333341E-4</v>
      </c>
      <c r="G118" s="207"/>
      <c r="H118" s="208">
        <f t="shared" si="8"/>
        <v>8</v>
      </c>
      <c r="I118" s="199">
        <f>IF(F118="DNS","0",IF(F118="DQ","0",IF(F118="","",IF(F118="DNF","0",LOOKUP(H118,Valeurs!$A$4:'Valeurs'!$A$46,Valeurs!$B$4:'Valeurs'!$B$46)))))</f>
        <v>10</v>
      </c>
    </row>
    <row r="119" spans="1:9" x14ac:dyDescent="0.25">
      <c r="A119" s="193" t="str">
        <f>Inscription!C14</f>
        <v>Narval</v>
      </c>
      <c r="B119" s="194" t="str">
        <f>Inscription!D14</f>
        <v>Léony Gobeil</v>
      </c>
      <c r="C119" s="195"/>
      <c r="D119" s="32">
        <v>8.8865740740740745E-4</v>
      </c>
      <c r="E119" s="32">
        <v>8.8472222222222218E-4</v>
      </c>
      <c r="F119" s="196">
        <f t="shared" si="7"/>
        <v>8.8668981481481476E-4</v>
      </c>
      <c r="G119" s="207"/>
      <c r="H119" s="208">
        <f t="shared" si="8"/>
        <v>5</v>
      </c>
      <c r="I119" s="199">
        <f>IF(F119="DNS","0",IF(F119="DQ","0",IF(F119="","",IF(F119="DNF","0",LOOKUP(H119,Valeurs!$A$4:'Valeurs'!$A$46,Valeurs!$B$4:'Valeurs'!$B$46)))))</f>
        <v>13</v>
      </c>
    </row>
    <row r="120" spans="1:9" x14ac:dyDescent="0.25">
      <c r="A120" s="193">
        <f>Inscription!C15</f>
        <v>0</v>
      </c>
      <c r="B120" s="194">
        <f>Inscription!D15</f>
        <v>0</v>
      </c>
      <c r="C120" s="195"/>
      <c r="D120" s="32"/>
      <c r="E120" s="32"/>
      <c r="F120" s="196" t="str">
        <f t="shared" si="7"/>
        <v/>
      </c>
      <c r="G120" s="207"/>
      <c r="H120" s="208" t="str">
        <f t="shared" si="8"/>
        <v/>
      </c>
      <c r="I120" s="199" t="str">
        <f>IF(F120="DNS","0",IF(F120="DQ","0",IF(F120="","",IF(F120="DNF","0",LOOKUP(H120,Valeurs!$A$4:'Valeurs'!$A$46,Valeurs!$B$4:'Valeurs'!$B$46)))))</f>
        <v/>
      </c>
    </row>
    <row r="121" spans="1:9" x14ac:dyDescent="0.25">
      <c r="A121" s="193">
        <f>Inscription!C16</f>
        <v>0</v>
      </c>
      <c r="B121" s="194">
        <f>Inscription!D16</f>
        <v>0</v>
      </c>
      <c r="C121" s="195"/>
      <c r="D121" s="32"/>
      <c r="E121" s="32"/>
      <c r="F121" s="196" t="str">
        <f t="shared" si="7"/>
        <v/>
      </c>
      <c r="G121" s="207"/>
      <c r="H121" s="208" t="str">
        <f t="shared" si="8"/>
        <v/>
      </c>
      <c r="I121" s="199" t="str">
        <f>IF(F121="DNS","0",IF(F121="DQ","0",IF(F121="","",IF(F121="DNF","0",LOOKUP(H121,Valeurs!$A$4:'Valeurs'!$A$46,Valeurs!$B$4:'Valeurs'!$B$46)))))</f>
        <v/>
      </c>
    </row>
    <row r="122" spans="1:9" x14ac:dyDescent="0.25">
      <c r="A122" s="193">
        <f>Inscription!C17</f>
        <v>0</v>
      </c>
      <c r="B122" s="194">
        <f>Inscription!D17</f>
        <v>0</v>
      </c>
      <c r="C122" s="195"/>
      <c r="D122" s="32"/>
      <c r="E122" s="32"/>
      <c r="F122" s="196" t="str">
        <f t="shared" si="7"/>
        <v/>
      </c>
      <c r="G122" s="207"/>
      <c r="H122" s="208" t="str">
        <f t="shared" si="8"/>
        <v/>
      </c>
      <c r="I122" s="199" t="str">
        <f>IF(F122="DNS","0",IF(F122="DQ","0",IF(F122="","",IF(F122="DNF","0",LOOKUP(H122,Valeurs!$A$4:'Valeurs'!$A$46,Valeurs!$B$4:'Valeurs'!$B$46)))))</f>
        <v/>
      </c>
    </row>
    <row r="123" spans="1:9" x14ac:dyDescent="0.25">
      <c r="A123" s="193">
        <f>Inscription!C18</f>
        <v>0</v>
      </c>
      <c r="B123" s="194">
        <f>Inscription!D18</f>
        <v>0</v>
      </c>
      <c r="C123" s="195"/>
      <c r="D123" s="32"/>
      <c r="E123" s="32"/>
      <c r="F123" s="196" t="str">
        <f t="shared" si="7"/>
        <v/>
      </c>
      <c r="G123" s="207"/>
      <c r="H123" s="208" t="str">
        <f t="shared" si="8"/>
        <v/>
      </c>
      <c r="I123" s="199" t="str">
        <f>IF(F123="DNS","0",IF(F123="DQ","0",IF(F123="","",IF(F123="DNF","0",LOOKUP(H123,Valeurs!$A$4:'Valeurs'!$A$46,Valeurs!$B$4:'Valeurs'!$B$46)))))</f>
        <v/>
      </c>
    </row>
    <row r="124" spans="1:9" x14ac:dyDescent="0.25">
      <c r="A124" s="193">
        <f>Inscription!C19</f>
        <v>0</v>
      </c>
      <c r="B124" s="194">
        <f>Inscription!D19</f>
        <v>0</v>
      </c>
      <c r="C124" s="195"/>
      <c r="D124" s="32"/>
      <c r="E124" s="32"/>
      <c r="F124" s="196" t="str">
        <f t="shared" si="7"/>
        <v/>
      </c>
      <c r="G124" s="207"/>
      <c r="H124" s="208" t="str">
        <f t="shared" si="8"/>
        <v/>
      </c>
      <c r="I124" s="199" t="str">
        <f>IF(F124="DNS","0",IF(F124="DQ","0",IF(F124="","",IF(F124="DNF","0",LOOKUP(H124,Valeurs!$A$4:'Valeurs'!$A$46,Valeurs!$B$4:'Valeurs'!$B$46)))))</f>
        <v/>
      </c>
    </row>
    <row r="125" spans="1:9" x14ac:dyDescent="0.25">
      <c r="A125" s="193">
        <f>Inscription!C20</f>
        <v>0</v>
      </c>
      <c r="B125" s="194">
        <f>Inscription!D20</f>
        <v>0</v>
      </c>
      <c r="C125" s="195"/>
      <c r="D125" s="32"/>
      <c r="E125" s="32"/>
      <c r="F125" s="196" t="str">
        <f t="shared" si="7"/>
        <v/>
      </c>
      <c r="G125" s="207"/>
      <c r="H125" s="208" t="str">
        <f t="shared" si="8"/>
        <v/>
      </c>
      <c r="I125" s="199" t="str">
        <f>IF(F125="DNS","0",IF(F125="DQ","0",IF(F125="","",IF(F125="DNF","0",LOOKUP(H125,Valeurs!$A$4:'Valeurs'!$A$46,Valeurs!$B$4:'Valeurs'!$B$46)))))</f>
        <v/>
      </c>
    </row>
    <row r="126" spans="1:9" x14ac:dyDescent="0.25">
      <c r="A126" s="193">
        <f>Inscription!C21</f>
        <v>0</v>
      </c>
      <c r="B126" s="194">
        <f>Inscription!D21</f>
        <v>0</v>
      </c>
      <c r="C126" s="195"/>
      <c r="D126" s="32"/>
      <c r="E126" s="32"/>
      <c r="F126" s="196" t="str">
        <f t="shared" si="7"/>
        <v/>
      </c>
      <c r="G126" s="207"/>
      <c r="H126" s="208" t="str">
        <f t="shared" si="8"/>
        <v/>
      </c>
      <c r="I126" s="199" t="str">
        <f>IF(F126="DNS","0",IF(F126="DQ","0",IF(F126="","",IF(F126="DNF","0",LOOKUP(H126,Valeurs!$A$4:'Valeurs'!$A$46,Valeurs!$B$4:'Valeurs'!$B$46)))))</f>
        <v/>
      </c>
    </row>
    <row r="127" spans="1:9" x14ac:dyDescent="0.25">
      <c r="A127" s="193">
        <f>Inscription!C22</f>
        <v>0</v>
      </c>
      <c r="B127" s="194">
        <f>Inscription!D22</f>
        <v>0</v>
      </c>
      <c r="C127" s="195"/>
      <c r="D127" s="32"/>
      <c r="E127" s="32"/>
      <c r="F127" s="196" t="str">
        <f t="shared" si="7"/>
        <v/>
      </c>
      <c r="G127" s="207"/>
      <c r="H127" s="208" t="str">
        <f t="shared" si="8"/>
        <v/>
      </c>
      <c r="I127" s="199" t="str">
        <f>IF(F127="DNS","0",IF(F127="DQ","0",IF(F127="","",IF(F127="DNF","0",LOOKUP(H127,Valeurs!$A$4:'Valeurs'!$A$46,Valeurs!$B$4:'Valeurs'!$B$46)))))</f>
        <v/>
      </c>
    </row>
    <row r="128" spans="1:9" x14ac:dyDescent="0.25">
      <c r="A128" s="193">
        <f>Inscription!C23</f>
        <v>0</v>
      </c>
      <c r="B128" s="194">
        <f>Inscription!D23</f>
        <v>0</v>
      </c>
      <c r="C128" s="195"/>
      <c r="D128" s="32"/>
      <c r="E128" s="32"/>
      <c r="F128" s="196" t="str">
        <f t="shared" si="7"/>
        <v/>
      </c>
      <c r="G128" s="207"/>
      <c r="H128" s="208" t="str">
        <f t="shared" si="8"/>
        <v/>
      </c>
      <c r="I128" s="199" t="str">
        <f>IF(F128="DNS","0",IF(F128="DQ","0",IF(F128="","",IF(F128="DNF","0",LOOKUP(H128,Valeurs!$A$4:'Valeurs'!$A$46,Valeurs!$B$4:'Valeurs'!$B$46)))))</f>
        <v/>
      </c>
    </row>
    <row r="129" spans="1:9" x14ac:dyDescent="0.25">
      <c r="A129" s="193">
        <f>Inscription!C24</f>
        <v>0</v>
      </c>
      <c r="B129" s="194">
        <f>Inscription!D24</f>
        <v>0</v>
      </c>
      <c r="C129" s="195"/>
      <c r="D129" s="32"/>
      <c r="E129" s="32"/>
      <c r="F129" s="196" t="str">
        <f t="shared" si="7"/>
        <v/>
      </c>
      <c r="G129" s="207"/>
      <c r="H129" s="208" t="str">
        <f t="shared" si="8"/>
        <v/>
      </c>
      <c r="I129" s="199" t="str">
        <f>IF(F129="DNS","0",IF(F129="DQ","0",IF(F129="","",IF(F129="DNF","0",LOOKUP(H129,Valeurs!$A$4:'Valeurs'!$A$46,Valeurs!$B$4:'Valeurs'!$B$46)))))</f>
        <v/>
      </c>
    </row>
    <row r="130" spans="1:9" x14ac:dyDescent="0.25">
      <c r="A130" s="193">
        <f>Inscription!C25</f>
        <v>0</v>
      </c>
      <c r="B130" s="194">
        <f>Inscription!D25</f>
        <v>0</v>
      </c>
      <c r="C130" s="195"/>
      <c r="D130" s="32"/>
      <c r="E130" s="32"/>
      <c r="F130" s="196" t="str">
        <f t="shared" si="7"/>
        <v/>
      </c>
      <c r="G130" s="207"/>
      <c r="H130" s="208" t="str">
        <f t="shared" si="8"/>
        <v/>
      </c>
      <c r="I130" s="199" t="str">
        <f>IF(F130="DNS","0",IF(F130="DQ","0",IF(F130="","",IF(F130="DNF","0",LOOKUP(H130,Valeurs!$A$4:'Valeurs'!$A$46,Valeurs!$B$4:'Valeurs'!$B$46)))))</f>
        <v/>
      </c>
    </row>
    <row r="131" spans="1:9" x14ac:dyDescent="0.25">
      <c r="A131" s="193">
        <f>Inscription!C26</f>
        <v>0</v>
      </c>
      <c r="B131" s="194">
        <f>Inscription!D26</f>
        <v>0</v>
      </c>
      <c r="C131" s="195"/>
      <c r="D131" s="32"/>
      <c r="E131" s="32"/>
      <c r="F131" s="196" t="str">
        <f t="shared" si="7"/>
        <v/>
      </c>
      <c r="G131" s="207"/>
      <c r="H131" s="208" t="str">
        <f t="shared" si="8"/>
        <v/>
      </c>
      <c r="I131" s="199" t="str">
        <f>IF(F131="DNS","0",IF(F131="DQ","0",IF(F131="","",IF(F131="DNF","0",LOOKUP(H131,Valeurs!$A$4:'Valeurs'!$A$46,Valeurs!$B$4:'Valeurs'!$B$46)))))</f>
        <v/>
      </c>
    </row>
    <row r="132" spans="1:9" x14ac:dyDescent="0.25">
      <c r="A132" s="193">
        <f>Inscription!C27</f>
        <v>0</v>
      </c>
      <c r="B132" s="194">
        <f>Inscription!D27</f>
        <v>0</v>
      </c>
      <c r="C132" s="195"/>
      <c r="D132" s="32"/>
      <c r="E132" s="32"/>
      <c r="F132" s="196" t="str">
        <f t="shared" si="7"/>
        <v/>
      </c>
      <c r="G132" s="207"/>
      <c r="H132" s="208" t="str">
        <f t="shared" si="8"/>
        <v/>
      </c>
      <c r="I132" s="199" t="str">
        <f>IF(F132="DNS","0",IF(F132="DQ","0",IF(F132="","",IF(F132="DNF","0",LOOKUP(H132,Valeurs!$A$4:'Valeurs'!$A$46,Valeurs!$B$4:'Valeurs'!$B$46)))))</f>
        <v/>
      </c>
    </row>
    <row r="133" spans="1:9" x14ac:dyDescent="0.25">
      <c r="A133" s="193">
        <f>Inscription!C28</f>
        <v>0</v>
      </c>
      <c r="B133" s="194">
        <f>Inscription!D28</f>
        <v>0</v>
      </c>
      <c r="C133" s="195"/>
      <c r="D133" s="32"/>
      <c r="E133" s="32"/>
      <c r="F133" s="196" t="str">
        <f t="shared" si="7"/>
        <v/>
      </c>
      <c r="G133" s="207"/>
      <c r="H133" s="208" t="str">
        <f t="shared" si="8"/>
        <v/>
      </c>
      <c r="I133" s="199" t="str">
        <f>IF(F133="DNS","0",IF(F133="DQ","0",IF(F133="","",IF(F133="DNF","0",LOOKUP(H133,Valeurs!$A$4:'Valeurs'!$A$46,Valeurs!$B$4:'Valeurs'!$B$46)))))</f>
        <v/>
      </c>
    </row>
    <row r="134" spans="1:9" x14ac:dyDescent="0.25">
      <c r="A134" s="193">
        <f>Inscription!C29</f>
        <v>0</v>
      </c>
      <c r="B134" s="194">
        <f>Inscription!D29</f>
        <v>0</v>
      </c>
      <c r="C134" s="195"/>
      <c r="D134" s="32"/>
      <c r="E134" s="32"/>
      <c r="F134" s="196" t="str">
        <f t="shared" si="7"/>
        <v/>
      </c>
      <c r="G134" s="207"/>
      <c r="H134" s="208" t="str">
        <f t="shared" si="8"/>
        <v/>
      </c>
      <c r="I134" s="199" t="str">
        <f>IF(F134="DNS","0",IF(F134="DQ","0",IF(F134="","",IF(F134="DNF","0",LOOKUP(H134,Valeurs!$A$4:'Valeurs'!$A$46,Valeurs!$B$4:'Valeurs'!$B$46)))))</f>
        <v/>
      </c>
    </row>
    <row r="135" spans="1:9" x14ac:dyDescent="0.25">
      <c r="A135" s="193">
        <f>Inscription!C30</f>
        <v>0</v>
      </c>
      <c r="B135" s="194">
        <f>Inscription!D30</f>
        <v>0</v>
      </c>
      <c r="C135" s="195"/>
      <c r="D135" s="32"/>
      <c r="E135" s="32"/>
      <c r="F135" s="196" t="str">
        <f t="shared" si="7"/>
        <v/>
      </c>
      <c r="G135" s="207"/>
      <c r="H135" s="208" t="str">
        <f t="shared" si="8"/>
        <v/>
      </c>
      <c r="I135" s="199" t="str">
        <f>IF(F135="DNS","0",IF(F135="DQ","0",IF(F135="","",IF(F135="DNF","0",LOOKUP(H135,Valeurs!$A$4:'Valeurs'!$A$46,Valeurs!$B$4:'Valeurs'!$B$46)))))</f>
        <v/>
      </c>
    </row>
    <row r="136" spans="1:9" ht="15.75" thickBot="1" x14ac:dyDescent="0.3">
      <c r="A136" s="200">
        <f>Inscription!C31</f>
        <v>0</v>
      </c>
      <c r="B136" s="201">
        <f>Inscription!D31</f>
        <v>0</v>
      </c>
      <c r="C136" s="202"/>
      <c r="D136" s="33"/>
      <c r="E136" s="33"/>
      <c r="F136" s="46" t="str">
        <f t="shared" si="7"/>
        <v/>
      </c>
      <c r="G136" s="209"/>
      <c r="H136" s="210" t="str">
        <f t="shared" si="8"/>
        <v/>
      </c>
      <c r="I136" s="204" t="str">
        <f>IF(F136="DNS","0",IF(F136="DQ","0",IF(F136="","",IF(F136="DNF","0",LOOKUP(H136,Valeurs!$A$4:'Valeurs'!$A$46,Valeurs!$B$4:'Valeurs'!$B$46)))))</f>
        <v/>
      </c>
    </row>
    <row r="137" spans="1:9" ht="15.75" thickBot="1" x14ac:dyDescent="0.3"/>
    <row r="138" spans="1:9" ht="19.5" customHeight="1" thickBot="1" x14ac:dyDescent="0.3">
      <c r="A138" s="393" t="s">
        <v>25</v>
      </c>
      <c r="B138" s="394"/>
      <c r="C138" s="394"/>
      <c r="D138" s="394"/>
      <c r="E138" s="394"/>
      <c r="F138" s="394"/>
      <c r="G138" s="394"/>
      <c r="H138" s="394"/>
      <c r="I138" s="394"/>
    </row>
    <row r="139" spans="1:9" ht="19.5" customHeight="1" thickBot="1" x14ac:dyDescent="0.3">
      <c r="A139" s="394"/>
      <c r="B139" s="394"/>
      <c r="C139" s="394"/>
      <c r="D139" s="394"/>
      <c r="E139" s="394"/>
      <c r="F139" s="394"/>
      <c r="G139" s="394"/>
      <c r="H139" s="394"/>
      <c r="I139" s="394"/>
    </row>
    <row r="140" spans="1:9" s="185" customFormat="1" ht="30" customHeight="1" thickBot="1" x14ac:dyDescent="0.3">
      <c r="A140" s="182" t="s">
        <v>10</v>
      </c>
      <c r="B140" s="182" t="s">
        <v>11</v>
      </c>
      <c r="C140" s="183"/>
      <c r="D140" s="182" t="s">
        <v>12</v>
      </c>
      <c r="E140" s="182" t="s">
        <v>13</v>
      </c>
      <c r="F140" s="184" t="s">
        <v>14</v>
      </c>
      <c r="G140" s="183"/>
      <c r="H140" s="182" t="s">
        <v>15</v>
      </c>
      <c r="I140" s="182" t="s">
        <v>16</v>
      </c>
    </row>
    <row r="141" spans="1:9" x14ac:dyDescent="0.25">
      <c r="A141" s="186" t="str">
        <f>Inscription!C2</f>
        <v>SSSL</v>
      </c>
      <c r="B141" s="187" t="str">
        <f>Inscription!D2</f>
        <v>Sybel Roy</v>
      </c>
      <c r="C141" s="188"/>
      <c r="D141" s="31">
        <v>5.2222222222222221E-4</v>
      </c>
      <c r="E141" s="31">
        <v>5.2222222222222221E-4</v>
      </c>
      <c r="F141" s="189">
        <f>IF(D141="","",IF(D141="DQ","DQ",IF(D141="DNF","DNF",IF(D141="DNS","DNS",AVERAGE(D141,E141)))))</f>
        <v>5.2222222222222221E-4</v>
      </c>
      <c r="G141" s="205"/>
      <c r="H141" s="206">
        <f>IF(F141="DNS","DNS",IF(F141="DQ","DQ",IF(F141="","",IF(F141="DNF","DNF",RANK(F141,$F$141:$F$170,1)))))</f>
        <v>6</v>
      </c>
      <c r="I141" s="192">
        <f>IF(F141="DNS","0",IF(F141="DQ","0",IF(F141="","",IF(F141="DNF","0",LOOKUP(H141,Valeurs!$A$4:'Valeurs'!$A$46,Valeurs!$B$4:'Valeurs'!$B$46)))))</f>
        <v>12</v>
      </c>
    </row>
    <row r="142" spans="1:9" x14ac:dyDescent="0.25">
      <c r="A142" s="193" t="str">
        <f>Inscription!C3</f>
        <v>CAEM</v>
      </c>
      <c r="B142" s="194" t="str">
        <f>Inscription!D3</f>
        <v>Ariane St-Denis</v>
      </c>
      <c r="C142" s="195"/>
      <c r="D142" s="32">
        <v>5.1250000000000004E-4</v>
      </c>
      <c r="E142" s="32">
        <v>5.1284722222222226E-4</v>
      </c>
      <c r="F142" s="196">
        <f t="shared" ref="F142:F170" si="9">IF(D142="","",IF(D142="DQ","DQ",IF(D142="DNF","DNF",IF(D142="DNS","DNS",AVERAGE(D142,E142)))))</f>
        <v>5.126736111111111E-4</v>
      </c>
      <c r="G142" s="207"/>
      <c r="H142" s="208">
        <f t="shared" ref="H142:H170" si="10">IF(F142="DNS","DNS",IF(F142="DQ","DQ",IF(F142="","",IF(F142="DNF","DNF",RANK(F142,$F$141:$F$170,1)))))</f>
        <v>5</v>
      </c>
      <c r="I142" s="199">
        <f>IF(F142="DNS","0",IF(F142="DQ","0",IF(F142="","",IF(F142="DNF","0",LOOKUP(H142,Valeurs!$A$4:'Valeurs'!$A$46,Valeurs!$B$4:'Valeurs'!$B$46)))))</f>
        <v>13</v>
      </c>
    </row>
    <row r="143" spans="1:9" x14ac:dyDescent="0.25">
      <c r="A143" s="193" t="str">
        <f>Inscription!C4</f>
        <v>Dam'eauclès</v>
      </c>
      <c r="B143" s="194" t="str">
        <f>Inscription!D4</f>
        <v>Émile Turgeon</v>
      </c>
      <c r="C143" s="195"/>
      <c r="D143" s="32">
        <v>5.8993055555555556E-4</v>
      </c>
      <c r="E143" s="32">
        <v>5.9027777777777778E-4</v>
      </c>
      <c r="F143" s="196">
        <f t="shared" si="9"/>
        <v>5.9010416666666673E-4</v>
      </c>
      <c r="G143" s="207"/>
      <c r="H143" s="208">
        <f t="shared" si="10"/>
        <v>8</v>
      </c>
      <c r="I143" s="199">
        <f>IF(F143="DNS","0",IF(F143="DQ","0",IF(F143="","",IF(F143="DNF","0",LOOKUP(H143,Valeurs!$A$4:'Valeurs'!$A$46,Valeurs!$B$4:'Valeurs'!$B$46)))))</f>
        <v>10</v>
      </c>
    </row>
    <row r="144" spans="1:9" x14ac:dyDescent="0.25">
      <c r="A144" s="193" t="str">
        <f>Inscription!C5</f>
        <v>CSRAD</v>
      </c>
      <c r="B144" s="194" t="str">
        <f>Inscription!D5</f>
        <v>Malory Boisclair</v>
      </c>
      <c r="C144" s="195"/>
      <c r="D144" s="32">
        <v>4.8252314814814816E-4</v>
      </c>
      <c r="E144" s="32">
        <v>4.8391203703703709E-4</v>
      </c>
      <c r="F144" s="196">
        <f t="shared" si="9"/>
        <v>4.832175925925926E-4</v>
      </c>
      <c r="G144" s="207"/>
      <c r="H144" s="208">
        <f t="shared" si="10"/>
        <v>2</v>
      </c>
      <c r="I144" s="199">
        <f>IF(F144="DNS","0",IF(F144="DQ","0",IF(F144="","",IF(F144="DNF","0",LOOKUP(H144,Valeurs!$A$4:'Valeurs'!$A$46,Valeurs!$B$4:'Valeurs'!$B$46)))))</f>
        <v>18</v>
      </c>
    </row>
    <row r="145" spans="1:9" x14ac:dyDescent="0.25">
      <c r="A145" s="193" t="str">
        <f>Inscription!C6</f>
        <v>30deux</v>
      </c>
      <c r="B145" s="194" t="str">
        <f>Inscription!D6</f>
        <v>Ariane Trudel</v>
      </c>
      <c r="C145" s="195"/>
      <c r="D145" s="32">
        <v>5.0706018518518526E-4</v>
      </c>
      <c r="E145" s="32">
        <v>5.0555555555555553E-4</v>
      </c>
      <c r="F145" s="196">
        <f t="shared" si="9"/>
        <v>5.063078703703704E-4</v>
      </c>
      <c r="G145" s="207"/>
      <c r="H145" s="208">
        <f t="shared" si="10"/>
        <v>4</v>
      </c>
      <c r="I145" s="199">
        <f>IF(F145="DNS","0",IF(F145="DQ","0",IF(F145="","",IF(F145="DNF","0",LOOKUP(H145,Valeurs!$A$4:'Valeurs'!$A$46,Valeurs!$B$4:'Valeurs'!$B$46)))))</f>
        <v>14</v>
      </c>
    </row>
    <row r="146" spans="1:9" x14ac:dyDescent="0.25">
      <c r="A146" s="193" t="str">
        <f>Inscription!C7</f>
        <v>CSRN</v>
      </c>
      <c r="B146" s="194" t="str">
        <f>Inscription!D7</f>
        <v>Thomas Martin</v>
      </c>
      <c r="C146" s="195"/>
      <c r="D146" s="32">
        <v>4.7777777777777787E-4</v>
      </c>
      <c r="E146" s="32">
        <v>4.7743055555555554E-4</v>
      </c>
      <c r="F146" s="196">
        <f t="shared" si="9"/>
        <v>4.776041666666667E-4</v>
      </c>
      <c r="G146" s="207"/>
      <c r="H146" s="208">
        <f t="shared" si="10"/>
        <v>1</v>
      </c>
      <c r="I146" s="199">
        <f>IF(F146="DNS","0",IF(F146="DQ","0",IF(F146="","",IF(F146="DNF","0",LOOKUP(H146,Valeurs!$A$4:'Valeurs'!$A$46,Valeurs!$B$4:'Valeurs'!$B$46)))))</f>
        <v>20</v>
      </c>
    </row>
    <row r="147" spans="1:9" x14ac:dyDescent="0.25">
      <c r="A147" s="193" t="str">
        <f>Inscription!C8</f>
        <v>CSRN</v>
      </c>
      <c r="B147" s="194" t="str">
        <f>Inscription!D8</f>
        <v>Maxime Laurence</v>
      </c>
      <c r="C147" s="195"/>
      <c r="D147" s="32" t="s">
        <v>145</v>
      </c>
      <c r="E147" s="32" t="s">
        <v>145</v>
      </c>
      <c r="F147" s="196" t="str">
        <f t="shared" si="9"/>
        <v>DNS</v>
      </c>
      <c r="G147" s="207"/>
      <c r="H147" s="208" t="str">
        <f t="shared" si="10"/>
        <v>DNS</v>
      </c>
      <c r="I147" s="199" t="str">
        <f>IF(F147="DNS","0",IF(F147="DQ","0",IF(F147="","",IF(F147="DNF","0",LOOKUP(H147,Valeurs!$A$4:'Valeurs'!$A$46,Valeurs!$B$4:'Valeurs'!$B$46)))))</f>
        <v>0</v>
      </c>
    </row>
    <row r="148" spans="1:9" x14ac:dyDescent="0.25">
      <c r="A148" s="193" t="str">
        <f>Inscription!C9</f>
        <v>CSRN</v>
      </c>
      <c r="B148" s="194" t="str">
        <f>Inscription!D9</f>
        <v>Eugénie Tétreault</v>
      </c>
      <c r="C148" s="195"/>
      <c r="D148" s="32">
        <v>5.4722222222222227E-4</v>
      </c>
      <c r="E148" s="32">
        <v>5.4548611111111117E-4</v>
      </c>
      <c r="F148" s="196">
        <f t="shared" si="9"/>
        <v>5.4635416666666678E-4</v>
      </c>
      <c r="G148" s="207"/>
      <c r="H148" s="208">
        <f t="shared" si="10"/>
        <v>7</v>
      </c>
      <c r="I148" s="199">
        <f>IF(F148="DNS","0",IF(F148="DQ","0",IF(F148="","",IF(F148="DNF","0",LOOKUP(H148,Valeurs!$A$4:'Valeurs'!$A$46,Valeurs!$B$4:'Valeurs'!$B$46)))))</f>
        <v>11</v>
      </c>
    </row>
    <row r="149" spans="1:9" x14ac:dyDescent="0.25">
      <c r="A149" s="193" t="str">
        <f>Inscription!C10</f>
        <v>CSRN</v>
      </c>
      <c r="B149" s="194" t="str">
        <f>Inscription!D10</f>
        <v>Justin Gauthier</v>
      </c>
      <c r="C149" s="195"/>
      <c r="D149" s="32" t="s">
        <v>145</v>
      </c>
      <c r="E149" s="32" t="s">
        <v>145</v>
      </c>
      <c r="F149" s="196" t="str">
        <f t="shared" si="9"/>
        <v>DNS</v>
      </c>
      <c r="G149" s="207"/>
      <c r="H149" s="208" t="str">
        <f t="shared" si="10"/>
        <v>DNS</v>
      </c>
      <c r="I149" s="199" t="str">
        <f>IF(F149="DNS","0",IF(F149="DQ","0",IF(F149="","",IF(F149="DNF","0",LOOKUP(H149,Valeurs!$A$4:'Valeurs'!$A$46,Valeurs!$B$4:'Valeurs'!$B$46)))))</f>
        <v>0</v>
      </c>
    </row>
    <row r="150" spans="1:9" x14ac:dyDescent="0.25">
      <c r="A150" s="193" t="str">
        <f>Inscription!C11</f>
        <v>Gatineau</v>
      </c>
      <c r="B150" s="194" t="str">
        <f>Inscription!D11</f>
        <v>Justin Pichette</v>
      </c>
      <c r="C150" s="195"/>
      <c r="D150" s="32">
        <v>7.7754629629629625E-4</v>
      </c>
      <c r="E150" s="32">
        <v>7.7800925925925921E-4</v>
      </c>
      <c r="F150" s="196">
        <f t="shared" si="9"/>
        <v>7.7777777777777773E-4</v>
      </c>
      <c r="G150" s="207"/>
      <c r="H150" s="208">
        <f t="shared" si="10"/>
        <v>10</v>
      </c>
      <c r="I150" s="199">
        <f>IF(F150="DNS","0",IF(F150="DQ","0",IF(F150="","",IF(F150="DNF","0",LOOKUP(H150,Valeurs!$A$4:'Valeurs'!$A$46,Valeurs!$B$4:'Valeurs'!$B$46)))))</f>
        <v>7</v>
      </c>
    </row>
    <row r="151" spans="1:9" x14ac:dyDescent="0.25">
      <c r="A151" s="193" t="str">
        <f>Inscription!C12</f>
        <v>Gatineau</v>
      </c>
      <c r="B151" s="194" t="str">
        <f>Inscription!D12</f>
        <v>Marianne Caplette</v>
      </c>
      <c r="C151" s="195"/>
      <c r="D151" s="32" t="s">
        <v>143</v>
      </c>
      <c r="E151" s="32" t="s">
        <v>143</v>
      </c>
      <c r="F151" s="196" t="str">
        <f t="shared" si="9"/>
        <v>DQ</v>
      </c>
      <c r="G151" s="207"/>
      <c r="H151" s="208" t="str">
        <f t="shared" si="10"/>
        <v>DQ</v>
      </c>
      <c r="I151" s="199" t="str">
        <f>IF(F151="DNS","0",IF(F151="DQ","0",IF(F151="","",IF(F151="DNF","0",LOOKUP(H151,Valeurs!$A$4:'Valeurs'!$A$46,Valeurs!$B$4:'Valeurs'!$B$46)))))</f>
        <v>0</v>
      </c>
    </row>
    <row r="152" spans="1:9" x14ac:dyDescent="0.25">
      <c r="A152" s="193" t="str">
        <f>Inscription!C13</f>
        <v>Narval</v>
      </c>
      <c r="B152" s="194" t="str">
        <f>Inscription!D13</f>
        <v>Joelle Gauthier-Drapeau</v>
      </c>
      <c r="C152" s="195"/>
      <c r="D152" s="32">
        <v>6.1851851851851846E-4</v>
      </c>
      <c r="E152" s="32">
        <v>6.1956018518518512E-4</v>
      </c>
      <c r="F152" s="196">
        <f t="shared" si="9"/>
        <v>6.1903935185185174E-4</v>
      </c>
      <c r="G152" s="207"/>
      <c r="H152" s="208">
        <f t="shared" si="10"/>
        <v>9</v>
      </c>
      <c r="I152" s="199">
        <f>IF(F152="DNS","0",IF(F152="DQ","0",IF(F152="","",IF(F152="DNF","0",LOOKUP(H152,Valeurs!$A$4:'Valeurs'!$A$46,Valeurs!$B$4:'Valeurs'!$B$46)))))</f>
        <v>8</v>
      </c>
    </row>
    <row r="153" spans="1:9" x14ac:dyDescent="0.25">
      <c r="A153" s="193" t="str">
        <f>Inscription!C14</f>
        <v>Narval</v>
      </c>
      <c r="B153" s="194" t="str">
        <f>Inscription!D14</f>
        <v>Léony Gobeil</v>
      </c>
      <c r="C153" s="195"/>
      <c r="D153" s="32">
        <v>4.9293981481481487E-4</v>
      </c>
      <c r="E153" s="32">
        <v>4.9236111111111106E-4</v>
      </c>
      <c r="F153" s="196">
        <f t="shared" si="9"/>
        <v>4.9265046296296296E-4</v>
      </c>
      <c r="G153" s="207"/>
      <c r="H153" s="208">
        <f t="shared" si="10"/>
        <v>3</v>
      </c>
      <c r="I153" s="199">
        <f>IF(F153="DNS","0",IF(F153="DQ","0",IF(F153="","",IF(F153="DNF","0",LOOKUP(H153,Valeurs!$A$4:'Valeurs'!$A$46,Valeurs!$B$4:'Valeurs'!$B$46)))))</f>
        <v>16</v>
      </c>
    </row>
    <row r="154" spans="1:9" x14ac:dyDescent="0.25">
      <c r="A154" s="193">
        <f>Inscription!C15</f>
        <v>0</v>
      </c>
      <c r="B154" s="194">
        <f>Inscription!D15</f>
        <v>0</v>
      </c>
      <c r="C154" s="195"/>
      <c r="D154" s="32"/>
      <c r="E154" s="32"/>
      <c r="F154" s="196" t="str">
        <f t="shared" si="9"/>
        <v/>
      </c>
      <c r="G154" s="207"/>
      <c r="H154" s="208" t="str">
        <f t="shared" si="10"/>
        <v/>
      </c>
      <c r="I154" s="199" t="str">
        <f>IF(F154="DNS","0",IF(F154="DQ","0",IF(F154="","",IF(F154="DNF","0",LOOKUP(H154,Valeurs!$A$4:'Valeurs'!$A$46,Valeurs!$B$4:'Valeurs'!$B$46)))))</f>
        <v/>
      </c>
    </row>
    <row r="155" spans="1:9" x14ac:dyDescent="0.25">
      <c r="A155" s="193">
        <f>Inscription!C16</f>
        <v>0</v>
      </c>
      <c r="B155" s="194">
        <f>Inscription!D16</f>
        <v>0</v>
      </c>
      <c r="C155" s="195"/>
      <c r="D155" s="32"/>
      <c r="E155" s="32"/>
      <c r="F155" s="196" t="str">
        <f t="shared" si="9"/>
        <v/>
      </c>
      <c r="G155" s="207"/>
      <c r="H155" s="208" t="str">
        <f t="shared" si="10"/>
        <v/>
      </c>
      <c r="I155" s="199" t="str">
        <f>IF(F155="DNS","0",IF(F155="DQ","0",IF(F155="","",IF(F155="DNF","0",LOOKUP(H155,Valeurs!$A$4:'Valeurs'!$A$46,Valeurs!$B$4:'Valeurs'!$B$46)))))</f>
        <v/>
      </c>
    </row>
    <row r="156" spans="1:9" x14ac:dyDescent="0.25">
      <c r="A156" s="193">
        <f>Inscription!C17</f>
        <v>0</v>
      </c>
      <c r="B156" s="194">
        <f>Inscription!D17</f>
        <v>0</v>
      </c>
      <c r="C156" s="195"/>
      <c r="D156" s="32"/>
      <c r="E156" s="32"/>
      <c r="F156" s="196" t="str">
        <f t="shared" si="9"/>
        <v/>
      </c>
      <c r="G156" s="207"/>
      <c r="H156" s="208" t="str">
        <f t="shared" si="10"/>
        <v/>
      </c>
      <c r="I156" s="199" t="str">
        <f>IF(F156="DNS","0",IF(F156="DQ","0",IF(F156="","",IF(F156="DNF","0",LOOKUP(H156,Valeurs!$A$4:'Valeurs'!$A$46,Valeurs!$B$4:'Valeurs'!$B$46)))))</f>
        <v/>
      </c>
    </row>
    <row r="157" spans="1:9" x14ac:dyDescent="0.25">
      <c r="A157" s="193">
        <f>Inscription!C18</f>
        <v>0</v>
      </c>
      <c r="B157" s="194">
        <f>Inscription!D18</f>
        <v>0</v>
      </c>
      <c r="C157" s="195"/>
      <c r="D157" s="32"/>
      <c r="E157" s="32"/>
      <c r="F157" s="196" t="str">
        <f t="shared" si="9"/>
        <v/>
      </c>
      <c r="G157" s="207"/>
      <c r="H157" s="208" t="str">
        <f t="shared" si="10"/>
        <v/>
      </c>
      <c r="I157" s="199" t="str">
        <f>IF(F157="DNS","0",IF(F157="DQ","0",IF(F157="","",IF(F157="DNF","0",LOOKUP(H157,Valeurs!$A$4:'Valeurs'!$A$46,Valeurs!$B$4:'Valeurs'!$B$46)))))</f>
        <v/>
      </c>
    </row>
    <row r="158" spans="1:9" x14ac:dyDescent="0.25">
      <c r="A158" s="193">
        <f>Inscription!C19</f>
        <v>0</v>
      </c>
      <c r="B158" s="194">
        <f>Inscription!D19</f>
        <v>0</v>
      </c>
      <c r="C158" s="195"/>
      <c r="D158" s="32"/>
      <c r="E158" s="32"/>
      <c r="F158" s="196" t="str">
        <f t="shared" si="9"/>
        <v/>
      </c>
      <c r="G158" s="207"/>
      <c r="H158" s="208" t="str">
        <f t="shared" si="10"/>
        <v/>
      </c>
      <c r="I158" s="199" t="str">
        <f>IF(F158="DNS","0",IF(F158="DQ","0",IF(F158="","",IF(F158="DNF","0",LOOKUP(H158,Valeurs!$A$4:'Valeurs'!$A$46,Valeurs!$B$4:'Valeurs'!$B$46)))))</f>
        <v/>
      </c>
    </row>
    <row r="159" spans="1:9" x14ac:dyDescent="0.25">
      <c r="A159" s="193">
        <f>Inscription!C20</f>
        <v>0</v>
      </c>
      <c r="B159" s="194">
        <f>Inscription!D20</f>
        <v>0</v>
      </c>
      <c r="C159" s="195"/>
      <c r="D159" s="32"/>
      <c r="E159" s="32"/>
      <c r="F159" s="196" t="str">
        <f t="shared" si="9"/>
        <v/>
      </c>
      <c r="G159" s="207"/>
      <c r="H159" s="208" t="str">
        <f t="shared" si="10"/>
        <v/>
      </c>
      <c r="I159" s="199" t="str">
        <f>IF(F159="DNS","0",IF(F159="DQ","0",IF(F159="","",IF(F159="DNF","0",LOOKUP(H159,Valeurs!$A$4:'Valeurs'!$A$46,Valeurs!$B$4:'Valeurs'!$B$46)))))</f>
        <v/>
      </c>
    </row>
    <row r="160" spans="1:9" x14ac:dyDescent="0.25">
      <c r="A160" s="193">
        <f>Inscription!C21</f>
        <v>0</v>
      </c>
      <c r="B160" s="194">
        <f>Inscription!D21</f>
        <v>0</v>
      </c>
      <c r="C160" s="195"/>
      <c r="D160" s="32"/>
      <c r="E160" s="32"/>
      <c r="F160" s="196" t="str">
        <f t="shared" si="9"/>
        <v/>
      </c>
      <c r="G160" s="207"/>
      <c r="H160" s="208" t="str">
        <f t="shared" si="10"/>
        <v/>
      </c>
      <c r="I160" s="199" t="str">
        <f>IF(F160="DNS","0",IF(F160="DQ","0",IF(F160="","",IF(F160="DNF","0",LOOKUP(H160,Valeurs!$A$4:'Valeurs'!$A$46,Valeurs!$B$4:'Valeurs'!$B$46)))))</f>
        <v/>
      </c>
    </row>
    <row r="161" spans="1:9" x14ac:dyDescent="0.25">
      <c r="A161" s="193">
        <f>Inscription!C22</f>
        <v>0</v>
      </c>
      <c r="B161" s="194">
        <f>Inscription!D22</f>
        <v>0</v>
      </c>
      <c r="C161" s="195"/>
      <c r="D161" s="32"/>
      <c r="E161" s="32"/>
      <c r="F161" s="196" t="str">
        <f t="shared" si="9"/>
        <v/>
      </c>
      <c r="G161" s="207"/>
      <c r="H161" s="208" t="str">
        <f t="shared" si="10"/>
        <v/>
      </c>
      <c r="I161" s="199" t="str">
        <f>IF(F161="DNS","0",IF(F161="DQ","0",IF(F161="","",IF(F161="DNF","0",LOOKUP(H161,Valeurs!$A$4:'Valeurs'!$A$46,Valeurs!$B$4:'Valeurs'!$B$46)))))</f>
        <v/>
      </c>
    </row>
    <row r="162" spans="1:9" x14ac:dyDescent="0.25">
      <c r="A162" s="193">
        <f>Inscription!C23</f>
        <v>0</v>
      </c>
      <c r="B162" s="194">
        <f>Inscription!D23</f>
        <v>0</v>
      </c>
      <c r="C162" s="195"/>
      <c r="D162" s="32"/>
      <c r="E162" s="32"/>
      <c r="F162" s="196" t="str">
        <f t="shared" si="9"/>
        <v/>
      </c>
      <c r="G162" s="207"/>
      <c r="H162" s="208" t="str">
        <f t="shared" si="10"/>
        <v/>
      </c>
      <c r="I162" s="199" t="str">
        <f>IF(F162="DNS","0",IF(F162="DQ","0",IF(F162="","",IF(F162="DNF","0",LOOKUP(H162,Valeurs!$A$4:'Valeurs'!$A$46,Valeurs!$B$4:'Valeurs'!$B$46)))))</f>
        <v/>
      </c>
    </row>
    <row r="163" spans="1:9" x14ac:dyDescent="0.25">
      <c r="A163" s="193">
        <f>Inscription!C24</f>
        <v>0</v>
      </c>
      <c r="B163" s="194">
        <f>Inscription!D24</f>
        <v>0</v>
      </c>
      <c r="C163" s="195"/>
      <c r="D163" s="32"/>
      <c r="E163" s="32"/>
      <c r="F163" s="196" t="str">
        <f t="shared" si="9"/>
        <v/>
      </c>
      <c r="G163" s="207"/>
      <c r="H163" s="208" t="str">
        <f t="shared" si="10"/>
        <v/>
      </c>
      <c r="I163" s="199" t="str">
        <f>IF(F163="DNS","0",IF(F163="DQ","0",IF(F163="","",IF(F163="DNF","0",LOOKUP(H163,Valeurs!$A$4:'Valeurs'!$A$46,Valeurs!$B$4:'Valeurs'!$B$46)))))</f>
        <v/>
      </c>
    </row>
    <row r="164" spans="1:9" x14ac:dyDescent="0.25">
      <c r="A164" s="193">
        <f>Inscription!C25</f>
        <v>0</v>
      </c>
      <c r="B164" s="194">
        <f>Inscription!D25</f>
        <v>0</v>
      </c>
      <c r="C164" s="195"/>
      <c r="D164" s="32"/>
      <c r="E164" s="32"/>
      <c r="F164" s="196" t="str">
        <f t="shared" si="9"/>
        <v/>
      </c>
      <c r="G164" s="207"/>
      <c r="H164" s="208" t="str">
        <f t="shared" si="10"/>
        <v/>
      </c>
      <c r="I164" s="199" t="str">
        <f>IF(F164="DNS","0",IF(F164="DQ","0",IF(F164="","",IF(F164="DNF","0",LOOKUP(H164,Valeurs!$A$4:'Valeurs'!$A$46,Valeurs!$B$4:'Valeurs'!$B$46)))))</f>
        <v/>
      </c>
    </row>
    <row r="165" spans="1:9" x14ac:dyDescent="0.25">
      <c r="A165" s="193">
        <f>Inscription!C26</f>
        <v>0</v>
      </c>
      <c r="B165" s="194">
        <f>Inscription!D26</f>
        <v>0</v>
      </c>
      <c r="C165" s="195"/>
      <c r="D165" s="32"/>
      <c r="E165" s="32"/>
      <c r="F165" s="196" t="str">
        <f t="shared" si="9"/>
        <v/>
      </c>
      <c r="G165" s="207"/>
      <c r="H165" s="208" t="str">
        <f t="shared" si="10"/>
        <v/>
      </c>
      <c r="I165" s="199" t="str">
        <f>IF(F165="DNS","0",IF(F165="DQ","0",IF(F165="","",IF(F165="DNF","0",LOOKUP(H165,Valeurs!$A$4:'Valeurs'!$A$46,Valeurs!$B$4:'Valeurs'!$B$46)))))</f>
        <v/>
      </c>
    </row>
    <row r="166" spans="1:9" x14ac:dyDescent="0.25">
      <c r="A166" s="193">
        <f>Inscription!C27</f>
        <v>0</v>
      </c>
      <c r="B166" s="194">
        <f>Inscription!D27</f>
        <v>0</v>
      </c>
      <c r="C166" s="195"/>
      <c r="D166" s="32"/>
      <c r="E166" s="32"/>
      <c r="F166" s="196" t="str">
        <f t="shared" si="9"/>
        <v/>
      </c>
      <c r="G166" s="207"/>
      <c r="H166" s="208" t="str">
        <f t="shared" si="10"/>
        <v/>
      </c>
      <c r="I166" s="199" t="str">
        <f>IF(F166="DNS","0",IF(F166="DQ","0",IF(F166="","",IF(F166="DNF","0",LOOKUP(H166,Valeurs!$A$4:'Valeurs'!$A$46,Valeurs!$B$4:'Valeurs'!$B$46)))))</f>
        <v/>
      </c>
    </row>
    <row r="167" spans="1:9" x14ac:dyDescent="0.25">
      <c r="A167" s="193">
        <f>Inscription!C28</f>
        <v>0</v>
      </c>
      <c r="B167" s="194">
        <f>Inscription!D28</f>
        <v>0</v>
      </c>
      <c r="C167" s="195"/>
      <c r="D167" s="32"/>
      <c r="E167" s="32"/>
      <c r="F167" s="196" t="str">
        <f t="shared" si="9"/>
        <v/>
      </c>
      <c r="G167" s="207"/>
      <c r="H167" s="208" t="str">
        <f t="shared" si="10"/>
        <v/>
      </c>
      <c r="I167" s="199" t="str">
        <f>IF(F167="DNS","0",IF(F167="DQ","0",IF(F167="","",IF(F167="DNF","0",LOOKUP(H167,Valeurs!$A$4:'Valeurs'!$A$46,Valeurs!$B$4:'Valeurs'!$B$46)))))</f>
        <v/>
      </c>
    </row>
    <row r="168" spans="1:9" x14ac:dyDescent="0.25">
      <c r="A168" s="193">
        <f>Inscription!C29</f>
        <v>0</v>
      </c>
      <c r="B168" s="194">
        <f>Inscription!D29</f>
        <v>0</v>
      </c>
      <c r="C168" s="195"/>
      <c r="D168" s="32"/>
      <c r="E168" s="32"/>
      <c r="F168" s="196" t="str">
        <f t="shared" si="9"/>
        <v/>
      </c>
      <c r="G168" s="207"/>
      <c r="H168" s="208" t="str">
        <f t="shared" si="10"/>
        <v/>
      </c>
      <c r="I168" s="199" t="str">
        <f>IF(F168="DNS","0",IF(F168="DQ","0",IF(F168="","",IF(F168="DNF","0",LOOKUP(H168,Valeurs!$A$4:'Valeurs'!$A$46,Valeurs!$B$4:'Valeurs'!$B$46)))))</f>
        <v/>
      </c>
    </row>
    <row r="169" spans="1:9" x14ac:dyDescent="0.25">
      <c r="A169" s="193">
        <f>Inscription!C30</f>
        <v>0</v>
      </c>
      <c r="B169" s="194">
        <f>Inscription!D30</f>
        <v>0</v>
      </c>
      <c r="C169" s="195"/>
      <c r="D169" s="32"/>
      <c r="E169" s="32"/>
      <c r="F169" s="196" t="str">
        <f t="shared" si="9"/>
        <v/>
      </c>
      <c r="G169" s="207"/>
      <c r="H169" s="208" t="str">
        <f t="shared" si="10"/>
        <v/>
      </c>
      <c r="I169" s="199" t="str">
        <f>IF(F169="DNS","0",IF(F169="DQ","0",IF(F169="","",IF(F169="DNF","0",LOOKUP(H169,Valeurs!$A$4:'Valeurs'!$A$46,Valeurs!$B$4:'Valeurs'!$B$46)))))</f>
        <v/>
      </c>
    </row>
    <row r="170" spans="1:9" ht="15.75" thickBot="1" x14ac:dyDescent="0.3">
      <c r="A170" s="200">
        <f>Inscription!C31</f>
        <v>0</v>
      </c>
      <c r="B170" s="201">
        <f>Inscription!D31</f>
        <v>0</v>
      </c>
      <c r="C170" s="202"/>
      <c r="D170" s="33"/>
      <c r="E170" s="33"/>
      <c r="F170" s="46" t="str">
        <f t="shared" si="9"/>
        <v/>
      </c>
      <c r="G170" s="209"/>
      <c r="H170" s="210" t="str">
        <f t="shared" si="10"/>
        <v/>
      </c>
      <c r="I170" s="204" t="str">
        <f>IF(F170="DNS","0",IF(F170="DQ","0",IF(F170="","",IF(F170="DNF","0",LOOKUP(H170,Valeurs!$A$4:'Valeurs'!$A$46,Valeurs!$B$4:'Valeurs'!$B$46)))))</f>
        <v/>
      </c>
    </row>
    <row r="171" spans="1:9" ht="15.75" thickBot="1" x14ac:dyDescent="0.3"/>
    <row r="172" spans="1:9" ht="19.5" customHeight="1" thickBot="1" x14ac:dyDescent="0.3">
      <c r="A172" s="393" t="s">
        <v>26</v>
      </c>
      <c r="B172" s="394"/>
      <c r="C172" s="394"/>
      <c r="D172" s="394"/>
      <c r="E172" s="394"/>
      <c r="F172" s="394"/>
      <c r="G172" s="394"/>
      <c r="H172" s="394"/>
      <c r="I172" s="394"/>
    </row>
    <row r="173" spans="1:9" ht="19.5" customHeight="1" thickBot="1" x14ac:dyDescent="0.3">
      <c r="A173" s="394"/>
      <c r="B173" s="394"/>
      <c r="C173" s="394"/>
      <c r="D173" s="394"/>
      <c r="E173" s="394"/>
      <c r="F173" s="394"/>
      <c r="G173" s="394"/>
      <c r="H173" s="394"/>
      <c r="I173" s="394"/>
    </row>
    <row r="174" spans="1:9" s="185" customFormat="1" ht="30" customHeight="1" thickBot="1" x14ac:dyDescent="0.3">
      <c r="A174" s="182" t="s">
        <v>10</v>
      </c>
      <c r="B174" s="182" t="s">
        <v>11</v>
      </c>
      <c r="C174" s="183"/>
      <c r="D174" s="182" t="s">
        <v>12</v>
      </c>
      <c r="E174" s="182" t="s">
        <v>13</v>
      </c>
      <c r="F174" s="184" t="s">
        <v>14</v>
      </c>
      <c r="G174" s="183"/>
      <c r="H174" s="182" t="s">
        <v>15</v>
      </c>
      <c r="I174" s="182" t="s">
        <v>16</v>
      </c>
    </row>
    <row r="175" spans="1:9" x14ac:dyDescent="0.25">
      <c r="A175" s="186" t="str">
        <f>Inscription!C2</f>
        <v>SSSL</v>
      </c>
      <c r="B175" s="187" t="str">
        <f>Inscription!D2</f>
        <v>Sybel Roy</v>
      </c>
      <c r="C175" s="188"/>
      <c r="D175" s="31">
        <v>1.3020833333333333E-3</v>
      </c>
      <c r="E175" s="31">
        <v>1.3067129629629629E-3</v>
      </c>
      <c r="F175" s="189">
        <f>IF(D175="","",IF(D175="DQ","DQ",IF(D175="DNF","DNF",IF(D175="DNS","DNS",AVERAGE(D175,E175)))))</f>
        <v>1.3043981481481481E-3</v>
      </c>
      <c r="G175" s="205"/>
      <c r="H175" s="206">
        <f>IF(F175="DNS","DNS",IF(F175="DQ","DQ",IF(F175="","",IF(F175="DNF","DNF",RANK(F175,$F$174:$F$204,1)))))</f>
        <v>6</v>
      </c>
      <c r="I175" s="192">
        <f>IF(F175="DNS","0",IF(F175="DQ","0",IF(F175="","",IF(F175="DNF","0",LOOKUP(H175,Valeurs!$A$4:'Valeurs'!$A$46,Valeurs!$B$4:'Valeurs'!$B$46)))))</f>
        <v>12</v>
      </c>
    </row>
    <row r="176" spans="1:9" x14ac:dyDescent="0.25">
      <c r="A176" s="193" t="str">
        <f>Inscription!C3</f>
        <v>CAEM</v>
      </c>
      <c r="B176" s="194" t="str">
        <f>Inscription!D3</f>
        <v>Ariane St-Denis</v>
      </c>
      <c r="C176" s="195"/>
      <c r="D176" s="32">
        <v>1.1060185185185185E-3</v>
      </c>
      <c r="E176" s="32">
        <v>1.1031250000000002E-3</v>
      </c>
      <c r="F176" s="196">
        <f t="shared" ref="F176:F204" si="11">IF(D176="","",IF(D176="DQ","DQ",IF(D176="DNF","DNF",IF(D176="DNS","DNS",AVERAGE(D176,E176)))))</f>
        <v>1.1045717592592594E-3</v>
      </c>
      <c r="G176" s="207"/>
      <c r="H176" s="208">
        <f t="shared" ref="H176:H204" si="12">IF(F176="DNS","DNS",IF(F176="DQ","DQ",IF(F176="","",IF(F176="DNF","DNF",RANK(F176,$F$174:$F$204,1)))))</f>
        <v>1</v>
      </c>
      <c r="I176" s="199">
        <f>IF(F176="DNS","0",IF(F176="DQ","0",IF(F176="","",IF(F176="DNF","0",LOOKUP(H176,Valeurs!$A$4:'Valeurs'!$A$46,Valeurs!$B$4:'Valeurs'!$B$46)))))</f>
        <v>20</v>
      </c>
    </row>
    <row r="177" spans="1:9" x14ac:dyDescent="0.25">
      <c r="A177" s="193" t="str">
        <f>Inscription!C4</f>
        <v>Dam'eauclès</v>
      </c>
      <c r="B177" s="194" t="str">
        <f>Inscription!D4</f>
        <v>Émile Turgeon</v>
      </c>
      <c r="C177" s="195"/>
      <c r="D177" s="32">
        <v>1.3891203703703704E-3</v>
      </c>
      <c r="E177" s="32">
        <v>1.3859953703703705E-3</v>
      </c>
      <c r="F177" s="196">
        <f t="shared" si="11"/>
        <v>1.3875578703703706E-3</v>
      </c>
      <c r="G177" s="207"/>
      <c r="H177" s="208">
        <f t="shared" si="12"/>
        <v>7</v>
      </c>
      <c r="I177" s="199">
        <f>IF(F177="DNS","0",IF(F177="DQ","0",IF(F177="","",IF(F177="DNF","0",LOOKUP(H177,Valeurs!$A$4:'Valeurs'!$A$46,Valeurs!$B$4:'Valeurs'!$B$46)))))</f>
        <v>11</v>
      </c>
    </row>
    <row r="178" spans="1:9" x14ac:dyDescent="0.25">
      <c r="A178" s="193" t="str">
        <f>Inscription!C5</f>
        <v>CSRAD</v>
      </c>
      <c r="B178" s="194" t="str">
        <f>Inscription!D5</f>
        <v>Malory Boisclair</v>
      </c>
      <c r="C178" s="195"/>
      <c r="D178" s="32" t="s">
        <v>143</v>
      </c>
      <c r="E178" s="32" t="s">
        <v>143</v>
      </c>
      <c r="F178" s="196" t="str">
        <f t="shared" si="11"/>
        <v>DQ</v>
      </c>
      <c r="G178" s="207"/>
      <c r="H178" s="208" t="str">
        <f t="shared" si="12"/>
        <v>DQ</v>
      </c>
      <c r="I178" s="199" t="str">
        <f>IF(F178="DNS","0",IF(F178="DQ","0",IF(F178="","",IF(F178="DNF","0",LOOKUP(H178,Valeurs!$A$4:'Valeurs'!$A$46,Valeurs!$B$4:'Valeurs'!$B$46)))))</f>
        <v>0</v>
      </c>
    </row>
    <row r="179" spans="1:9" x14ac:dyDescent="0.25">
      <c r="A179" s="193" t="str">
        <f>Inscription!C6</f>
        <v>30deux</v>
      </c>
      <c r="B179" s="194" t="str">
        <f>Inscription!D6</f>
        <v>Ariane Trudel</v>
      </c>
      <c r="C179" s="195"/>
      <c r="D179" s="32">
        <v>1.1563657407407406E-3</v>
      </c>
      <c r="E179" s="32">
        <v>1.1443287037037036E-3</v>
      </c>
      <c r="F179" s="196">
        <f t="shared" si="11"/>
        <v>1.1503472222222221E-3</v>
      </c>
      <c r="G179" s="207"/>
      <c r="H179" s="208">
        <f t="shared" si="12"/>
        <v>3</v>
      </c>
      <c r="I179" s="199">
        <f>IF(F179="DNS","0",IF(F179="DQ","0",IF(F179="","",IF(F179="DNF","0",LOOKUP(H179,Valeurs!$A$4:'Valeurs'!$A$46,Valeurs!$B$4:'Valeurs'!$B$46)))))</f>
        <v>16</v>
      </c>
    </row>
    <row r="180" spans="1:9" x14ac:dyDescent="0.25">
      <c r="A180" s="193" t="str">
        <f>Inscription!C7</f>
        <v>CSRN</v>
      </c>
      <c r="B180" s="194" t="str">
        <f>Inscription!D7</f>
        <v>Thomas Martin</v>
      </c>
      <c r="C180" s="195"/>
      <c r="D180" s="32">
        <v>1.1291666666666666E-3</v>
      </c>
      <c r="E180" s="32">
        <v>1.1292824074074074E-3</v>
      </c>
      <c r="F180" s="196">
        <f t="shared" si="11"/>
        <v>1.1292245370370371E-3</v>
      </c>
      <c r="G180" s="207"/>
      <c r="H180" s="208">
        <f t="shared" si="12"/>
        <v>2</v>
      </c>
      <c r="I180" s="199">
        <f>IF(F180="DNS","0",IF(F180="DQ","0",IF(F180="","",IF(F180="DNF","0",LOOKUP(H180,Valeurs!$A$4:'Valeurs'!$A$46,Valeurs!$B$4:'Valeurs'!$B$46)))))</f>
        <v>18</v>
      </c>
    </row>
    <row r="181" spans="1:9" x14ac:dyDescent="0.25">
      <c r="A181" s="193" t="str">
        <f>Inscription!C8</f>
        <v>CSRN</v>
      </c>
      <c r="B181" s="194" t="str">
        <f>Inscription!D8</f>
        <v>Maxime Laurence</v>
      </c>
      <c r="C181" s="195"/>
      <c r="D181" s="32" t="s">
        <v>145</v>
      </c>
      <c r="E181" s="32" t="s">
        <v>145</v>
      </c>
      <c r="F181" s="196" t="str">
        <f t="shared" si="11"/>
        <v>DNS</v>
      </c>
      <c r="G181" s="207"/>
      <c r="H181" s="208" t="str">
        <f t="shared" si="12"/>
        <v>DNS</v>
      </c>
      <c r="I181" s="199" t="str">
        <f>IF(F181="DNS","0",IF(F181="DQ","0",IF(F181="","",IF(F181="DNF","0",LOOKUP(H181,Valeurs!$A$4:'Valeurs'!$A$46,Valeurs!$B$4:'Valeurs'!$B$46)))))</f>
        <v>0</v>
      </c>
    </row>
    <row r="182" spans="1:9" x14ac:dyDescent="0.25">
      <c r="A182" s="193" t="str">
        <f>Inscription!C9</f>
        <v>CSRN</v>
      </c>
      <c r="B182" s="194" t="str">
        <f>Inscription!D9</f>
        <v>Eugénie Tétreault</v>
      </c>
      <c r="C182" s="195"/>
      <c r="D182" s="32">
        <v>1.301388888888889E-3</v>
      </c>
      <c r="E182" s="32">
        <v>1.3020833333333333E-3</v>
      </c>
      <c r="F182" s="196">
        <f t="shared" si="11"/>
        <v>1.3017361111111111E-3</v>
      </c>
      <c r="G182" s="207"/>
      <c r="H182" s="208">
        <f t="shared" si="12"/>
        <v>5</v>
      </c>
      <c r="I182" s="199">
        <f>IF(F182="DNS","0",IF(F182="DQ","0",IF(F182="","",IF(F182="DNF","0",LOOKUP(H182,Valeurs!$A$4:'Valeurs'!$A$46,Valeurs!$B$4:'Valeurs'!$B$46)))))</f>
        <v>13</v>
      </c>
    </row>
    <row r="183" spans="1:9" x14ac:dyDescent="0.25">
      <c r="A183" s="193" t="str">
        <f>Inscription!C10</f>
        <v>CSRN</v>
      </c>
      <c r="B183" s="194" t="str">
        <f>Inscription!D10</f>
        <v>Justin Gauthier</v>
      </c>
      <c r="C183" s="195"/>
      <c r="D183" s="32" t="s">
        <v>145</v>
      </c>
      <c r="E183" s="32" t="s">
        <v>145</v>
      </c>
      <c r="F183" s="196" t="str">
        <f t="shared" si="11"/>
        <v>DNS</v>
      </c>
      <c r="G183" s="207"/>
      <c r="H183" s="208" t="str">
        <f t="shared" si="12"/>
        <v>DNS</v>
      </c>
      <c r="I183" s="199" t="str">
        <f>IF(F183="DNS","0",IF(F183="DQ","0",IF(F183="","",IF(F183="DNF","0",LOOKUP(H183,Valeurs!$A$4:'Valeurs'!$A$46,Valeurs!$B$4:'Valeurs'!$B$46)))))</f>
        <v>0</v>
      </c>
    </row>
    <row r="184" spans="1:9" x14ac:dyDescent="0.25">
      <c r="A184" s="193" t="str">
        <f>Inscription!C11</f>
        <v>Gatineau</v>
      </c>
      <c r="B184" s="194" t="str">
        <f>Inscription!D11</f>
        <v>Justin Pichette</v>
      </c>
      <c r="C184" s="195"/>
      <c r="D184" s="32" t="s">
        <v>143</v>
      </c>
      <c r="E184" s="32" t="s">
        <v>143</v>
      </c>
      <c r="F184" s="196" t="str">
        <f t="shared" si="11"/>
        <v>DQ</v>
      </c>
      <c r="G184" s="207"/>
      <c r="H184" s="208" t="str">
        <f t="shared" si="12"/>
        <v>DQ</v>
      </c>
      <c r="I184" s="199" t="str">
        <f>IF(F184="DNS","0",IF(F184="DQ","0",IF(F184="","",IF(F184="DNF","0",LOOKUP(H184,Valeurs!$A$4:'Valeurs'!$A$46,Valeurs!$B$4:'Valeurs'!$B$46)))))</f>
        <v>0</v>
      </c>
    </row>
    <row r="185" spans="1:9" x14ac:dyDescent="0.25">
      <c r="A185" s="193" t="str">
        <f>Inscription!C12</f>
        <v>Gatineau</v>
      </c>
      <c r="B185" s="194" t="str">
        <f>Inscription!D12</f>
        <v>Marianne Caplette</v>
      </c>
      <c r="C185" s="195"/>
      <c r="D185" s="32" t="s">
        <v>143</v>
      </c>
      <c r="E185" s="32" t="s">
        <v>143</v>
      </c>
      <c r="F185" s="196" t="str">
        <f t="shared" si="11"/>
        <v>DQ</v>
      </c>
      <c r="G185" s="207"/>
      <c r="H185" s="208" t="str">
        <f t="shared" si="12"/>
        <v>DQ</v>
      </c>
      <c r="I185" s="199" t="str">
        <f>IF(F185="DNS","0",IF(F185="DQ","0",IF(F185="","",IF(F185="DNF","0",LOOKUP(H185,Valeurs!$A$4:'Valeurs'!$A$46,Valeurs!$B$4:'Valeurs'!$B$46)))))</f>
        <v>0</v>
      </c>
    </row>
    <row r="186" spans="1:9" x14ac:dyDescent="0.25">
      <c r="A186" s="193" t="str">
        <f>Inscription!C13</f>
        <v>Narval</v>
      </c>
      <c r="B186" s="194" t="str">
        <f>Inscription!D13</f>
        <v>Joelle Gauthier-Drapeau</v>
      </c>
      <c r="C186" s="195"/>
      <c r="D186" s="32">
        <v>1.4217592592592595E-3</v>
      </c>
      <c r="E186" s="32">
        <v>1.4200231481481483E-3</v>
      </c>
      <c r="F186" s="196">
        <f t="shared" si="11"/>
        <v>1.4208912037037039E-3</v>
      </c>
      <c r="G186" s="207"/>
      <c r="H186" s="208">
        <f t="shared" si="12"/>
        <v>8</v>
      </c>
      <c r="I186" s="199">
        <f>IF(F186="DNS","0",IF(F186="DQ","0",IF(F186="","",IF(F186="DNF","0",LOOKUP(H186,Valeurs!$A$4:'Valeurs'!$A$46,Valeurs!$B$4:'Valeurs'!$B$46)))))</f>
        <v>10</v>
      </c>
    </row>
    <row r="187" spans="1:9" x14ac:dyDescent="0.25">
      <c r="A187" s="193" t="str">
        <f>Inscription!C14</f>
        <v>Narval</v>
      </c>
      <c r="B187" s="194" t="str">
        <f>Inscription!D14</f>
        <v>Léony Gobeil</v>
      </c>
      <c r="C187" s="195"/>
      <c r="D187" s="32">
        <v>1.2217592592592595E-3</v>
      </c>
      <c r="E187" s="32">
        <v>1.2326388888888888E-3</v>
      </c>
      <c r="F187" s="196">
        <f t="shared" si="11"/>
        <v>1.2271990740740741E-3</v>
      </c>
      <c r="G187" s="207"/>
      <c r="H187" s="208">
        <f t="shared" si="12"/>
        <v>4</v>
      </c>
      <c r="I187" s="199">
        <f>IF(F187="DNS","0",IF(F187="DQ","0",IF(F187="","",IF(F187="DNF","0",LOOKUP(H187,Valeurs!$A$4:'Valeurs'!$A$46,Valeurs!$B$4:'Valeurs'!$B$46)))))</f>
        <v>14</v>
      </c>
    </row>
    <row r="188" spans="1:9" x14ac:dyDescent="0.25">
      <c r="A188" s="193">
        <f>Inscription!C15</f>
        <v>0</v>
      </c>
      <c r="B188" s="194">
        <f>Inscription!D15</f>
        <v>0</v>
      </c>
      <c r="C188" s="195"/>
      <c r="D188" s="32"/>
      <c r="E188" s="32"/>
      <c r="F188" s="196" t="str">
        <f t="shared" si="11"/>
        <v/>
      </c>
      <c r="G188" s="207"/>
      <c r="H188" s="208" t="str">
        <f t="shared" si="12"/>
        <v/>
      </c>
      <c r="I188" s="199" t="str">
        <f>IF(F188="DNS","0",IF(F188="DQ","0",IF(F188="","",IF(F188="DNF","0",LOOKUP(H188,Valeurs!$A$4:'Valeurs'!$A$46,Valeurs!$B$4:'Valeurs'!$B$46)))))</f>
        <v/>
      </c>
    </row>
    <row r="189" spans="1:9" x14ac:dyDescent="0.25">
      <c r="A189" s="193">
        <f>Inscription!C16</f>
        <v>0</v>
      </c>
      <c r="B189" s="194">
        <f>Inscription!D16</f>
        <v>0</v>
      </c>
      <c r="C189" s="195"/>
      <c r="D189" s="32"/>
      <c r="E189" s="32"/>
      <c r="F189" s="196" t="str">
        <f t="shared" si="11"/>
        <v/>
      </c>
      <c r="G189" s="207"/>
      <c r="H189" s="208" t="str">
        <f t="shared" si="12"/>
        <v/>
      </c>
      <c r="I189" s="199" t="str">
        <f>IF(F189="DNS","0",IF(F189="DQ","0",IF(F189="","",IF(F189="DNF","0",LOOKUP(H189,Valeurs!$A$4:'Valeurs'!$A$46,Valeurs!$B$4:'Valeurs'!$B$46)))))</f>
        <v/>
      </c>
    </row>
    <row r="190" spans="1:9" x14ac:dyDescent="0.25">
      <c r="A190" s="193">
        <f>Inscription!C17</f>
        <v>0</v>
      </c>
      <c r="B190" s="194">
        <f>Inscription!D17</f>
        <v>0</v>
      </c>
      <c r="C190" s="195"/>
      <c r="D190" s="32"/>
      <c r="E190" s="32"/>
      <c r="F190" s="196" t="str">
        <f t="shared" si="11"/>
        <v/>
      </c>
      <c r="G190" s="207"/>
      <c r="H190" s="208" t="str">
        <f t="shared" si="12"/>
        <v/>
      </c>
      <c r="I190" s="199" t="str">
        <f>IF(F190="DNS","0",IF(F190="DQ","0",IF(F190="","",IF(F190="DNF","0",LOOKUP(H190,Valeurs!$A$4:'Valeurs'!$A$46,Valeurs!$B$4:'Valeurs'!$B$46)))))</f>
        <v/>
      </c>
    </row>
    <row r="191" spans="1:9" x14ac:dyDescent="0.25">
      <c r="A191" s="193">
        <f>Inscription!C18</f>
        <v>0</v>
      </c>
      <c r="B191" s="194">
        <f>Inscription!D18</f>
        <v>0</v>
      </c>
      <c r="C191" s="195"/>
      <c r="D191" s="32"/>
      <c r="E191" s="32"/>
      <c r="F191" s="196" t="str">
        <f t="shared" si="11"/>
        <v/>
      </c>
      <c r="G191" s="207"/>
      <c r="H191" s="208" t="str">
        <f t="shared" si="12"/>
        <v/>
      </c>
      <c r="I191" s="199" t="str">
        <f>IF(F191="DNS","0",IF(F191="DQ","0",IF(F191="","",IF(F191="DNF","0",LOOKUP(H191,Valeurs!$A$4:'Valeurs'!$A$46,Valeurs!$B$4:'Valeurs'!$B$46)))))</f>
        <v/>
      </c>
    </row>
    <row r="192" spans="1:9" x14ac:dyDescent="0.25">
      <c r="A192" s="193">
        <f>Inscription!C19</f>
        <v>0</v>
      </c>
      <c r="B192" s="194">
        <f>Inscription!D19</f>
        <v>0</v>
      </c>
      <c r="C192" s="195"/>
      <c r="D192" s="32"/>
      <c r="E192" s="32"/>
      <c r="F192" s="196" t="str">
        <f t="shared" si="11"/>
        <v/>
      </c>
      <c r="G192" s="207"/>
      <c r="H192" s="208" t="str">
        <f t="shared" si="12"/>
        <v/>
      </c>
      <c r="I192" s="199" t="str">
        <f>IF(F192="DNS","0",IF(F192="DQ","0",IF(F192="","",IF(F192="DNF","0",LOOKUP(H192,Valeurs!$A$4:'Valeurs'!$A$46,Valeurs!$B$4:'Valeurs'!$B$46)))))</f>
        <v/>
      </c>
    </row>
    <row r="193" spans="1:9" x14ac:dyDescent="0.25">
      <c r="A193" s="193">
        <f>Inscription!C20</f>
        <v>0</v>
      </c>
      <c r="B193" s="194">
        <f>Inscription!D20</f>
        <v>0</v>
      </c>
      <c r="C193" s="195"/>
      <c r="D193" s="32"/>
      <c r="E193" s="32"/>
      <c r="F193" s="196" t="str">
        <f t="shared" si="11"/>
        <v/>
      </c>
      <c r="G193" s="207"/>
      <c r="H193" s="208" t="str">
        <f t="shared" si="12"/>
        <v/>
      </c>
      <c r="I193" s="199" t="str">
        <f>IF(F193="DNS","0",IF(F193="DQ","0",IF(F193="","",IF(F193="DNF","0",LOOKUP(H193,Valeurs!$A$4:'Valeurs'!$A$46,Valeurs!$B$4:'Valeurs'!$B$46)))))</f>
        <v/>
      </c>
    </row>
    <row r="194" spans="1:9" x14ac:dyDescent="0.25">
      <c r="A194" s="193">
        <f>Inscription!C21</f>
        <v>0</v>
      </c>
      <c r="B194" s="194">
        <f>Inscription!D21</f>
        <v>0</v>
      </c>
      <c r="C194" s="195"/>
      <c r="D194" s="32"/>
      <c r="E194" s="32"/>
      <c r="F194" s="196" t="str">
        <f t="shared" si="11"/>
        <v/>
      </c>
      <c r="G194" s="207"/>
      <c r="H194" s="208" t="str">
        <f t="shared" si="12"/>
        <v/>
      </c>
      <c r="I194" s="199" t="str">
        <f>IF(F194="DNS","0",IF(F194="DQ","0",IF(F194="","",IF(F194="DNF","0",LOOKUP(H194,Valeurs!$A$4:'Valeurs'!$A$46,Valeurs!$B$4:'Valeurs'!$B$46)))))</f>
        <v/>
      </c>
    </row>
    <row r="195" spans="1:9" x14ac:dyDescent="0.25">
      <c r="A195" s="193">
        <f>Inscription!C22</f>
        <v>0</v>
      </c>
      <c r="B195" s="194">
        <f>Inscription!D22</f>
        <v>0</v>
      </c>
      <c r="C195" s="195"/>
      <c r="D195" s="32"/>
      <c r="E195" s="32"/>
      <c r="F195" s="196" t="str">
        <f t="shared" si="11"/>
        <v/>
      </c>
      <c r="G195" s="207"/>
      <c r="H195" s="208" t="str">
        <f t="shared" si="12"/>
        <v/>
      </c>
      <c r="I195" s="199" t="str">
        <f>IF(F195="DNS","0",IF(F195="DQ","0",IF(F195="","",IF(F195="DNF","0",LOOKUP(H195,Valeurs!$A$4:'Valeurs'!$A$46,Valeurs!$B$4:'Valeurs'!$B$46)))))</f>
        <v/>
      </c>
    </row>
    <row r="196" spans="1:9" x14ac:dyDescent="0.25">
      <c r="A196" s="193">
        <f>Inscription!C23</f>
        <v>0</v>
      </c>
      <c r="B196" s="194">
        <f>Inscription!D23</f>
        <v>0</v>
      </c>
      <c r="C196" s="195"/>
      <c r="D196" s="32"/>
      <c r="E196" s="32"/>
      <c r="F196" s="196" t="str">
        <f t="shared" si="11"/>
        <v/>
      </c>
      <c r="G196" s="207"/>
      <c r="H196" s="208" t="str">
        <f t="shared" si="12"/>
        <v/>
      </c>
      <c r="I196" s="199" t="str">
        <f>IF(F196="DNS","0",IF(F196="DQ","0",IF(F196="","",IF(F196="DNF","0",LOOKUP(H196,Valeurs!$A$4:'Valeurs'!$A$46,Valeurs!$B$4:'Valeurs'!$B$46)))))</f>
        <v/>
      </c>
    </row>
    <row r="197" spans="1:9" x14ac:dyDescent="0.25">
      <c r="A197" s="193">
        <f>Inscription!C24</f>
        <v>0</v>
      </c>
      <c r="B197" s="194">
        <f>Inscription!D24</f>
        <v>0</v>
      </c>
      <c r="C197" s="195"/>
      <c r="D197" s="32"/>
      <c r="E197" s="32"/>
      <c r="F197" s="196" t="str">
        <f t="shared" si="11"/>
        <v/>
      </c>
      <c r="G197" s="207"/>
      <c r="H197" s="208" t="str">
        <f t="shared" si="12"/>
        <v/>
      </c>
      <c r="I197" s="199" t="str">
        <f>IF(F197="DNS","0",IF(F197="DQ","0",IF(F197="","",IF(F197="DNF","0",LOOKUP(H197,Valeurs!$A$4:'Valeurs'!$A$46,Valeurs!$B$4:'Valeurs'!$B$46)))))</f>
        <v/>
      </c>
    </row>
    <row r="198" spans="1:9" x14ac:dyDescent="0.25">
      <c r="A198" s="193">
        <f>Inscription!C25</f>
        <v>0</v>
      </c>
      <c r="B198" s="194">
        <f>Inscription!D25</f>
        <v>0</v>
      </c>
      <c r="C198" s="195"/>
      <c r="D198" s="32"/>
      <c r="E198" s="32"/>
      <c r="F198" s="196" t="str">
        <f t="shared" si="11"/>
        <v/>
      </c>
      <c r="G198" s="207"/>
      <c r="H198" s="208" t="str">
        <f t="shared" si="12"/>
        <v/>
      </c>
      <c r="I198" s="199" t="str">
        <f>IF(F198="DNS","0",IF(F198="DQ","0",IF(F198="","",IF(F198="DNF","0",LOOKUP(H198,Valeurs!$A$4:'Valeurs'!$A$46,Valeurs!$B$4:'Valeurs'!$B$46)))))</f>
        <v/>
      </c>
    </row>
    <row r="199" spans="1:9" x14ac:dyDescent="0.25">
      <c r="A199" s="193">
        <f>Inscription!C26</f>
        <v>0</v>
      </c>
      <c r="B199" s="194">
        <f>Inscription!D26</f>
        <v>0</v>
      </c>
      <c r="C199" s="195"/>
      <c r="D199" s="32"/>
      <c r="E199" s="32"/>
      <c r="F199" s="196" t="str">
        <f t="shared" si="11"/>
        <v/>
      </c>
      <c r="G199" s="207"/>
      <c r="H199" s="208" t="str">
        <f t="shared" si="12"/>
        <v/>
      </c>
      <c r="I199" s="199" t="str">
        <f>IF(F199="DNS","0",IF(F199="DQ","0",IF(F199="","",IF(F199="DNF","0",LOOKUP(H199,Valeurs!$A$4:'Valeurs'!$A$46,Valeurs!$B$4:'Valeurs'!$B$46)))))</f>
        <v/>
      </c>
    </row>
    <row r="200" spans="1:9" x14ac:dyDescent="0.25">
      <c r="A200" s="193">
        <f>Inscription!C27</f>
        <v>0</v>
      </c>
      <c r="B200" s="194">
        <f>Inscription!D27</f>
        <v>0</v>
      </c>
      <c r="C200" s="195"/>
      <c r="D200" s="32"/>
      <c r="E200" s="32"/>
      <c r="F200" s="196" t="str">
        <f t="shared" si="11"/>
        <v/>
      </c>
      <c r="G200" s="207"/>
      <c r="H200" s="208" t="str">
        <f t="shared" si="12"/>
        <v/>
      </c>
      <c r="I200" s="199" t="str">
        <f>IF(F200="DNS","0",IF(F200="DQ","0",IF(F200="","",IF(F200="DNF","0",LOOKUP(H200,Valeurs!$A$4:'Valeurs'!$A$46,Valeurs!$B$4:'Valeurs'!$B$46)))))</f>
        <v/>
      </c>
    </row>
    <row r="201" spans="1:9" x14ac:dyDescent="0.25">
      <c r="A201" s="193">
        <f>Inscription!C28</f>
        <v>0</v>
      </c>
      <c r="B201" s="194">
        <f>Inscription!D28</f>
        <v>0</v>
      </c>
      <c r="C201" s="195"/>
      <c r="D201" s="32"/>
      <c r="E201" s="32"/>
      <c r="F201" s="196" t="str">
        <f t="shared" si="11"/>
        <v/>
      </c>
      <c r="G201" s="207"/>
      <c r="H201" s="208" t="str">
        <f t="shared" si="12"/>
        <v/>
      </c>
      <c r="I201" s="199" t="str">
        <f>IF(F201="DNS","0",IF(F201="DQ","0",IF(F201="","",IF(F201="DNF","0",LOOKUP(H201,Valeurs!$A$4:'Valeurs'!$A$46,Valeurs!$B$4:'Valeurs'!$B$46)))))</f>
        <v/>
      </c>
    </row>
    <row r="202" spans="1:9" x14ac:dyDescent="0.25">
      <c r="A202" s="193">
        <f>Inscription!C29</f>
        <v>0</v>
      </c>
      <c r="B202" s="194">
        <f>Inscription!D29</f>
        <v>0</v>
      </c>
      <c r="C202" s="195"/>
      <c r="D202" s="32"/>
      <c r="E202" s="32"/>
      <c r="F202" s="196" t="str">
        <f t="shared" si="11"/>
        <v/>
      </c>
      <c r="G202" s="207"/>
      <c r="H202" s="208" t="str">
        <f t="shared" si="12"/>
        <v/>
      </c>
      <c r="I202" s="199" t="str">
        <f>IF(F202="DNS","0",IF(F202="DQ","0",IF(F202="","",IF(F202="DNF","0",LOOKUP(H202,Valeurs!$A$4:'Valeurs'!$A$46,Valeurs!$B$4:'Valeurs'!$B$46)))))</f>
        <v/>
      </c>
    </row>
    <row r="203" spans="1:9" x14ac:dyDescent="0.25">
      <c r="A203" s="193">
        <f>Inscription!C30</f>
        <v>0</v>
      </c>
      <c r="B203" s="194">
        <f>Inscription!D30</f>
        <v>0</v>
      </c>
      <c r="C203" s="195"/>
      <c r="D203" s="32"/>
      <c r="E203" s="32"/>
      <c r="F203" s="196" t="str">
        <f t="shared" si="11"/>
        <v/>
      </c>
      <c r="G203" s="207"/>
      <c r="H203" s="208" t="str">
        <f t="shared" si="12"/>
        <v/>
      </c>
      <c r="I203" s="199" t="str">
        <f>IF(F203="DNS","0",IF(F203="DQ","0",IF(F203="","",IF(F203="DNF","0",LOOKUP(H203,Valeurs!$A$4:'Valeurs'!$A$46,Valeurs!$B$4:'Valeurs'!$B$46)))))</f>
        <v/>
      </c>
    </row>
    <row r="204" spans="1:9" ht="15.75" thickBot="1" x14ac:dyDescent="0.3">
      <c r="A204" s="200">
        <f>Inscription!C31</f>
        <v>0</v>
      </c>
      <c r="B204" s="201">
        <f>Inscription!D31</f>
        <v>0</v>
      </c>
      <c r="C204" s="202"/>
      <c r="D204" s="33"/>
      <c r="E204" s="33"/>
      <c r="F204" s="46" t="str">
        <f t="shared" si="11"/>
        <v/>
      </c>
      <c r="G204" s="209"/>
      <c r="H204" s="210" t="str">
        <f t="shared" si="12"/>
        <v/>
      </c>
      <c r="I204" s="204" t="str">
        <f>IF(F204="DNS","0",IF(F204="DQ","0",IF(F204="","",IF(F204="DNF","0",LOOKUP(H204,Valeurs!$A$4:'Valeurs'!$A$46,Valeurs!$B$4:'Valeurs'!$B$46)))))</f>
        <v/>
      </c>
    </row>
    <row r="206" spans="1:9" ht="19.5" customHeight="1" thickBot="1" x14ac:dyDescent="0.3">
      <c r="A206" s="393" t="s">
        <v>27</v>
      </c>
      <c r="B206" s="394"/>
      <c r="C206" s="394"/>
      <c r="D206" s="394"/>
      <c r="E206" s="394"/>
      <c r="F206" s="394"/>
      <c r="G206" s="394"/>
      <c r="H206" s="394"/>
      <c r="I206" s="394"/>
    </row>
    <row r="207" spans="1:9" ht="19.5" customHeight="1" thickBot="1" x14ac:dyDescent="0.3">
      <c r="A207" s="394"/>
      <c r="B207" s="394"/>
      <c r="C207" s="394"/>
      <c r="D207" s="394"/>
      <c r="E207" s="394"/>
      <c r="F207" s="394"/>
      <c r="G207" s="394"/>
      <c r="H207" s="394"/>
      <c r="I207" s="394"/>
    </row>
    <row r="208" spans="1:9" s="185" customFormat="1" ht="30" customHeight="1" thickBot="1" x14ac:dyDescent="0.3">
      <c r="A208" s="182" t="s">
        <v>10</v>
      </c>
      <c r="B208" s="182" t="s">
        <v>11</v>
      </c>
      <c r="C208" s="183"/>
      <c r="D208" s="182" t="s">
        <v>12</v>
      </c>
      <c r="E208" s="182" t="s">
        <v>13</v>
      </c>
      <c r="F208" s="184" t="s">
        <v>14</v>
      </c>
      <c r="G208" s="183"/>
      <c r="H208" s="182" t="s">
        <v>15</v>
      </c>
      <c r="I208" s="182" t="s">
        <v>16</v>
      </c>
    </row>
    <row r="209" spans="1:9" x14ac:dyDescent="0.25">
      <c r="A209" s="186" t="str">
        <f>Inscription!C2</f>
        <v>SSSL</v>
      </c>
      <c r="B209" s="187" t="str">
        <f>Inscription!D2</f>
        <v>Sybel Roy</v>
      </c>
      <c r="C209" s="188"/>
      <c r="D209" s="31"/>
      <c r="E209" s="31"/>
      <c r="F209" s="189" t="str">
        <f>IF(D209="","",IF(D209="DQ","DQ",IF(D209="DNF","DNF",IF(D209="DNS","DNS",AVERAGE(D209,E209)))))</f>
        <v/>
      </c>
      <c r="G209" s="205"/>
      <c r="H209" s="206" t="str">
        <f>IF(F209="DNS","DNS",IF(F209="DQ","DQ",IF(F209="","",IF(F209="DNF","DNF",RANK(F209,$F$209:$F$238,1)))))</f>
        <v/>
      </c>
      <c r="I209" s="192" t="str">
        <f>IF(F209="","",LOOKUP(H209,Valeurs!$A$4:'Valeurs'!$A$46,Valeurs!$B$4:'Valeurs'!$B$46))</f>
        <v/>
      </c>
    </row>
    <row r="210" spans="1:9" x14ac:dyDescent="0.25">
      <c r="A210" s="193" t="str">
        <f>Inscription!C3</f>
        <v>CAEM</v>
      </c>
      <c r="B210" s="194" t="str">
        <f>Inscription!D3</f>
        <v>Ariane St-Denis</v>
      </c>
      <c r="C210" s="195"/>
      <c r="D210" s="32"/>
      <c r="E210" s="32"/>
      <c r="F210" s="196" t="str">
        <f t="shared" ref="F210:F238" si="13">IF(D210="","",IF(D210="DQ","DQ",IF(D210="DNF","DNF",IF(D210="DNS","DNS",AVERAGE(D210,E210)))))</f>
        <v/>
      </c>
      <c r="G210" s="207"/>
      <c r="H210" s="208" t="str">
        <f t="shared" ref="H210:H238" si="14">IF(F210="DNS","DNS",IF(F210="DQ","DQ",IF(F210="","",IF(F210="DNF","DNF",RANK(F210,$F$209:$F$238,1)))))</f>
        <v/>
      </c>
      <c r="I210" s="199" t="str">
        <f>IF(F210="","",LOOKUP(H210,Valeurs!$A$4:'Valeurs'!$A$46,Valeurs!$B$4:'Valeurs'!$B$46))</f>
        <v/>
      </c>
    </row>
    <row r="211" spans="1:9" x14ac:dyDescent="0.25">
      <c r="A211" s="193" t="str">
        <f>Inscription!C4</f>
        <v>Dam'eauclès</v>
      </c>
      <c r="B211" s="194" t="str">
        <f>Inscription!D4</f>
        <v>Émile Turgeon</v>
      </c>
      <c r="C211" s="195"/>
      <c r="D211" s="32"/>
      <c r="E211" s="32"/>
      <c r="F211" s="196" t="str">
        <f t="shared" si="13"/>
        <v/>
      </c>
      <c r="G211" s="207"/>
      <c r="H211" s="208" t="str">
        <f t="shared" si="14"/>
        <v/>
      </c>
      <c r="I211" s="199" t="str">
        <f>IF(F211="","",LOOKUP(H211,Valeurs!$A$4:'Valeurs'!$A$46,Valeurs!$B$4:'Valeurs'!$B$46))</f>
        <v/>
      </c>
    </row>
    <row r="212" spans="1:9" x14ac:dyDescent="0.25">
      <c r="A212" s="193" t="str">
        <f>Inscription!C5</f>
        <v>CSRAD</v>
      </c>
      <c r="B212" s="194" t="str">
        <f>Inscription!D5</f>
        <v>Malory Boisclair</v>
      </c>
      <c r="C212" s="195"/>
      <c r="D212" s="32"/>
      <c r="E212" s="32"/>
      <c r="F212" s="196" t="str">
        <f t="shared" si="13"/>
        <v/>
      </c>
      <c r="G212" s="207"/>
      <c r="H212" s="208" t="str">
        <f t="shared" si="14"/>
        <v/>
      </c>
      <c r="I212" s="199" t="str">
        <f>IF(F212="","",LOOKUP(H212,Valeurs!$A$4:'Valeurs'!$A$46,Valeurs!$B$4:'Valeurs'!$B$46))</f>
        <v/>
      </c>
    </row>
    <row r="213" spans="1:9" x14ac:dyDescent="0.25">
      <c r="A213" s="193" t="str">
        <f>Inscription!C6</f>
        <v>30deux</v>
      </c>
      <c r="B213" s="194" t="str">
        <f>Inscription!D6</f>
        <v>Ariane Trudel</v>
      </c>
      <c r="C213" s="195"/>
      <c r="D213" s="32"/>
      <c r="E213" s="32"/>
      <c r="F213" s="196" t="str">
        <f t="shared" si="13"/>
        <v/>
      </c>
      <c r="G213" s="207"/>
      <c r="H213" s="208" t="str">
        <f t="shared" si="14"/>
        <v/>
      </c>
      <c r="I213" s="199" t="str">
        <f>IF(F213="","",LOOKUP(H213,Valeurs!$A$4:'Valeurs'!$A$46,Valeurs!$B$4:'Valeurs'!$B$46))</f>
        <v/>
      </c>
    </row>
    <row r="214" spans="1:9" x14ac:dyDescent="0.25">
      <c r="A214" s="193" t="str">
        <f>Inscription!C7</f>
        <v>CSRN</v>
      </c>
      <c r="B214" s="194" t="str">
        <f>Inscription!D7</f>
        <v>Thomas Martin</v>
      </c>
      <c r="C214" s="195"/>
      <c r="D214" s="32"/>
      <c r="E214" s="32"/>
      <c r="F214" s="196" t="str">
        <f t="shared" si="13"/>
        <v/>
      </c>
      <c r="G214" s="207"/>
      <c r="H214" s="208" t="str">
        <f t="shared" si="14"/>
        <v/>
      </c>
      <c r="I214" s="199" t="str">
        <f>IF(F214="","",LOOKUP(H214,Valeurs!$A$4:'Valeurs'!$A$46,Valeurs!$B$4:'Valeurs'!$B$46))</f>
        <v/>
      </c>
    </row>
    <row r="215" spans="1:9" x14ac:dyDescent="0.25">
      <c r="A215" s="193" t="str">
        <f>Inscription!C8</f>
        <v>CSRN</v>
      </c>
      <c r="B215" s="194" t="str">
        <f>Inscription!D8</f>
        <v>Maxime Laurence</v>
      </c>
      <c r="C215" s="195"/>
      <c r="D215" s="32"/>
      <c r="E215" s="32"/>
      <c r="F215" s="196" t="str">
        <f t="shared" si="13"/>
        <v/>
      </c>
      <c r="G215" s="207"/>
      <c r="H215" s="208" t="str">
        <f t="shared" si="14"/>
        <v/>
      </c>
      <c r="I215" s="199" t="str">
        <f>IF(F215="","",LOOKUP(H215,Valeurs!$A$4:'Valeurs'!$A$46,Valeurs!$B$4:'Valeurs'!$B$46))</f>
        <v/>
      </c>
    </row>
    <row r="216" spans="1:9" x14ac:dyDescent="0.25">
      <c r="A216" s="193" t="str">
        <f>Inscription!C9</f>
        <v>CSRN</v>
      </c>
      <c r="B216" s="194" t="str">
        <f>Inscription!D9</f>
        <v>Eugénie Tétreault</v>
      </c>
      <c r="C216" s="195"/>
      <c r="D216" s="32"/>
      <c r="E216" s="32"/>
      <c r="F216" s="196" t="str">
        <f t="shared" si="13"/>
        <v/>
      </c>
      <c r="G216" s="207"/>
      <c r="H216" s="208" t="str">
        <f t="shared" si="14"/>
        <v/>
      </c>
      <c r="I216" s="199" t="str">
        <f>IF(F216="","",LOOKUP(H216,Valeurs!$A$4:'Valeurs'!$A$46,Valeurs!$B$4:'Valeurs'!$B$46))</f>
        <v/>
      </c>
    </row>
    <row r="217" spans="1:9" x14ac:dyDescent="0.25">
      <c r="A217" s="193" t="str">
        <f>Inscription!C10</f>
        <v>CSRN</v>
      </c>
      <c r="B217" s="194" t="str">
        <f>Inscription!D10</f>
        <v>Justin Gauthier</v>
      </c>
      <c r="C217" s="195"/>
      <c r="D217" s="32"/>
      <c r="E217" s="32"/>
      <c r="F217" s="196" t="str">
        <f t="shared" si="13"/>
        <v/>
      </c>
      <c r="G217" s="207"/>
      <c r="H217" s="208" t="str">
        <f t="shared" si="14"/>
        <v/>
      </c>
      <c r="I217" s="199" t="str">
        <f>IF(F217="","",LOOKUP(H217,Valeurs!$A$4:'Valeurs'!$A$46,Valeurs!$B$4:'Valeurs'!$B$46))</f>
        <v/>
      </c>
    </row>
    <row r="218" spans="1:9" x14ac:dyDescent="0.25">
      <c r="A218" s="193" t="str">
        <f>Inscription!C11</f>
        <v>Gatineau</v>
      </c>
      <c r="B218" s="194" t="str">
        <f>Inscription!D11</f>
        <v>Justin Pichette</v>
      </c>
      <c r="C218" s="195"/>
      <c r="D218" s="32"/>
      <c r="E218" s="32"/>
      <c r="F218" s="196" t="str">
        <f t="shared" si="13"/>
        <v/>
      </c>
      <c r="G218" s="207"/>
      <c r="H218" s="208" t="str">
        <f t="shared" si="14"/>
        <v/>
      </c>
      <c r="I218" s="199" t="str">
        <f>IF(F218="","",LOOKUP(H218,Valeurs!$A$4:'Valeurs'!$A$46,Valeurs!$B$4:'Valeurs'!$B$46))</f>
        <v/>
      </c>
    </row>
    <row r="219" spans="1:9" x14ac:dyDescent="0.25">
      <c r="A219" s="193" t="str">
        <f>Inscription!C12</f>
        <v>Gatineau</v>
      </c>
      <c r="B219" s="194" t="str">
        <f>Inscription!D12</f>
        <v>Marianne Caplette</v>
      </c>
      <c r="C219" s="195"/>
      <c r="D219" s="32"/>
      <c r="E219" s="32"/>
      <c r="F219" s="196" t="str">
        <f t="shared" si="13"/>
        <v/>
      </c>
      <c r="G219" s="207"/>
      <c r="H219" s="208" t="str">
        <f t="shared" si="14"/>
        <v/>
      </c>
      <c r="I219" s="199" t="str">
        <f>IF(F219="","",LOOKUP(H219,Valeurs!$A$4:'Valeurs'!$A$46,Valeurs!$B$4:'Valeurs'!$B$46))</f>
        <v/>
      </c>
    </row>
    <row r="220" spans="1:9" x14ac:dyDescent="0.25">
      <c r="A220" s="193" t="str">
        <f>Inscription!C13</f>
        <v>Narval</v>
      </c>
      <c r="B220" s="194" t="str">
        <f>Inscription!D13</f>
        <v>Joelle Gauthier-Drapeau</v>
      </c>
      <c r="C220" s="195"/>
      <c r="D220" s="32"/>
      <c r="E220" s="32"/>
      <c r="F220" s="196" t="str">
        <f t="shared" si="13"/>
        <v/>
      </c>
      <c r="G220" s="207"/>
      <c r="H220" s="208" t="str">
        <f t="shared" si="14"/>
        <v/>
      </c>
      <c r="I220" s="199" t="str">
        <f>IF(F220="","",LOOKUP(H220,Valeurs!$A$4:'Valeurs'!$A$46,Valeurs!$B$4:'Valeurs'!$B$46))</f>
        <v/>
      </c>
    </row>
    <row r="221" spans="1:9" x14ac:dyDescent="0.25">
      <c r="A221" s="193" t="str">
        <f>Inscription!C14</f>
        <v>Narval</v>
      </c>
      <c r="B221" s="194" t="str">
        <f>Inscription!D14</f>
        <v>Léony Gobeil</v>
      </c>
      <c r="C221" s="195"/>
      <c r="D221" s="32"/>
      <c r="E221" s="32"/>
      <c r="F221" s="196" t="str">
        <f t="shared" si="13"/>
        <v/>
      </c>
      <c r="G221" s="207"/>
      <c r="H221" s="208" t="str">
        <f t="shared" si="14"/>
        <v/>
      </c>
      <c r="I221" s="199" t="str">
        <f>IF(F221="","",LOOKUP(H221,Valeurs!$A$4:'Valeurs'!$A$46,Valeurs!$B$4:'Valeurs'!$B$46))</f>
        <v/>
      </c>
    </row>
    <row r="222" spans="1:9" x14ac:dyDescent="0.25">
      <c r="A222" s="193">
        <f>Inscription!C15</f>
        <v>0</v>
      </c>
      <c r="B222" s="194">
        <f>Inscription!D15</f>
        <v>0</v>
      </c>
      <c r="C222" s="195"/>
      <c r="D222" s="32"/>
      <c r="E222" s="32"/>
      <c r="F222" s="196" t="str">
        <f t="shared" si="13"/>
        <v/>
      </c>
      <c r="G222" s="207"/>
      <c r="H222" s="208" t="str">
        <f t="shared" si="14"/>
        <v/>
      </c>
      <c r="I222" s="199" t="str">
        <f>IF(F222="","",LOOKUP(H222,Valeurs!$A$4:'Valeurs'!$A$46,Valeurs!$B$4:'Valeurs'!$B$46))</f>
        <v/>
      </c>
    </row>
    <row r="223" spans="1:9" x14ac:dyDescent="0.25">
      <c r="A223" s="193">
        <f>Inscription!C16</f>
        <v>0</v>
      </c>
      <c r="B223" s="194">
        <f>Inscription!D16</f>
        <v>0</v>
      </c>
      <c r="C223" s="195"/>
      <c r="D223" s="32"/>
      <c r="E223" s="32"/>
      <c r="F223" s="196" t="str">
        <f t="shared" si="13"/>
        <v/>
      </c>
      <c r="G223" s="207"/>
      <c r="H223" s="208" t="str">
        <f t="shared" si="14"/>
        <v/>
      </c>
      <c r="I223" s="199" t="str">
        <f>IF(F223="","",LOOKUP(H223,Valeurs!$A$4:'Valeurs'!$A$46,Valeurs!$B$4:'Valeurs'!$B$46))</f>
        <v/>
      </c>
    </row>
    <row r="224" spans="1:9" x14ac:dyDescent="0.25">
      <c r="A224" s="193">
        <f>Inscription!C17</f>
        <v>0</v>
      </c>
      <c r="B224" s="194">
        <f>Inscription!D17</f>
        <v>0</v>
      </c>
      <c r="C224" s="195"/>
      <c r="D224" s="32"/>
      <c r="E224" s="32"/>
      <c r="F224" s="196" t="str">
        <f t="shared" si="13"/>
        <v/>
      </c>
      <c r="G224" s="207"/>
      <c r="H224" s="208" t="str">
        <f t="shared" si="14"/>
        <v/>
      </c>
      <c r="I224" s="199" t="str">
        <f>IF(F224="","",LOOKUP(H224,Valeurs!$A$4:'Valeurs'!$A$46,Valeurs!$B$4:'Valeurs'!$B$46))</f>
        <v/>
      </c>
    </row>
    <row r="225" spans="1:9" x14ac:dyDescent="0.25">
      <c r="A225" s="193">
        <f>Inscription!C18</f>
        <v>0</v>
      </c>
      <c r="B225" s="194">
        <f>Inscription!D18</f>
        <v>0</v>
      </c>
      <c r="C225" s="195"/>
      <c r="D225" s="32"/>
      <c r="E225" s="32"/>
      <c r="F225" s="196" t="str">
        <f t="shared" si="13"/>
        <v/>
      </c>
      <c r="G225" s="207"/>
      <c r="H225" s="208" t="str">
        <f t="shared" si="14"/>
        <v/>
      </c>
      <c r="I225" s="199" t="str">
        <f>IF(F225="","",LOOKUP(H225,Valeurs!$A$4:'Valeurs'!$A$46,Valeurs!$B$4:'Valeurs'!$B$46))</f>
        <v/>
      </c>
    </row>
    <row r="226" spans="1:9" x14ac:dyDescent="0.25">
      <c r="A226" s="193">
        <f>Inscription!C19</f>
        <v>0</v>
      </c>
      <c r="B226" s="194">
        <f>Inscription!D19</f>
        <v>0</v>
      </c>
      <c r="C226" s="195"/>
      <c r="D226" s="32"/>
      <c r="E226" s="32"/>
      <c r="F226" s="196" t="str">
        <f t="shared" si="13"/>
        <v/>
      </c>
      <c r="G226" s="207"/>
      <c r="H226" s="208" t="str">
        <f t="shared" si="14"/>
        <v/>
      </c>
      <c r="I226" s="199" t="str">
        <f>IF(F226="","",LOOKUP(H226,Valeurs!$A$4:'Valeurs'!$A$46,Valeurs!$B$4:'Valeurs'!$B$46))</f>
        <v/>
      </c>
    </row>
    <row r="227" spans="1:9" x14ac:dyDescent="0.25">
      <c r="A227" s="193">
        <f>Inscription!C20</f>
        <v>0</v>
      </c>
      <c r="B227" s="194">
        <f>Inscription!D20</f>
        <v>0</v>
      </c>
      <c r="C227" s="195"/>
      <c r="D227" s="32"/>
      <c r="E227" s="32"/>
      <c r="F227" s="196" t="str">
        <f t="shared" si="13"/>
        <v/>
      </c>
      <c r="G227" s="207"/>
      <c r="H227" s="208" t="str">
        <f t="shared" si="14"/>
        <v/>
      </c>
      <c r="I227" s="199" t="str">
        <f>IF(F227="","",LOOKUP(H227,Valeurs!$A$4:'Valeurs'!$A$46,Valeurs!$B$4:'Valeurs'!$B$46))</f>
        <v/>
      </c>
    </row>
    <row r="228" spans="1:9" x14ac:dyDescent="0.25">
      <c r="A228" s="193">
        <f>Inscription!C21</f>
        <v>0</v>
      </c>
      <c r="B228" s="194">
        <f>Inscription!D21</f>
        <v>0</v>
      </c>
      <c r="C228" s="195"/>
      <c r="D228" s="32"/>
      <c r="E228" s="32"/>
      <c r="F228" s="196" t="str">
        <f t="shared" si="13"/>
        <v/>
      </c>
      <c r="G228" s="207"/>
      <c r="H228" s="208" t="str">
        <f t="shared" si="14"/>
        <v/>
      </c>
      <c r="I228" s="199" t="str">
        <f>IF(F228="","",LOOKUP(H228,Valeurs!$A$4:'Valeurs'!$A$46,Valeurs!$B$4:'Valeurs'!$B$46))</f>
        <v/>
      </c>
    </row>
    <row r="229" spans="1:9" x14ac:dyDescent="0.25">
      <c r="A229" s="193">
        <f>Inscription!C22</f>
        <v>0</v>
      </c>
      <c r="B229" s="194">
        <f>Inscription!D22</f>
        <v>0</v>
      </c>
      <c r="C229" s="195"/>
      <c r="D229" s="32"/>
      <c r="E229" s="32"/>
      <c r="F229" s="196" t="str">
        <f t="shared" si="13"/>
        <v/>
      </c>
      <c r="G229" s="207"/>
      <c r="H229" s="208" t="str">
        <f t="shared" si="14"/>
        <v/>
      </c>
      <c r="I229" s="199" t="str">
        <f>IF(F229="","",LOOKUP(H229,Valeurs!$A$4:'Valeurs'!$A$46,Valeurs!$B$4:'Valeurs'!$B$46))</f>
        <v/>
      </c>
    </row>
    <row r="230" spans="1:9" x14ac:dyDescent="0.25">
      <c r="A230" s="193">
        <f>Inscription!C23</f>
        <v>0</v>
      </c>
      <c r="B230" s="194">
        <f>Inscription!D23</f>
        <v>0</v>
      </c>
      <c r="C230" s="195"/>
      <c r="D230" s="32"/>
      <c r="E230" s="32"/>
      <c r="F230" s="196" t="str">
        <f t="shared" si="13"/>
        <v/>
      </c>
      <c r="G230" s="207"/>
      <c r="H230" s="208" t="str">
        <f t="shared" si="14"/>
        <v/>
      </c>
      <c r="I230" s="199" t="str">
        <f>IF(F230="","",LOOKUP(H230,Valeurs!$A$4:'Valeurs'!$A$46,Valeurs!$B$4:'Valeurs'!$B$46))</f>
        <v/>
      </c>
    </row>
    <row r="231" spans="1:9" x14ac:dyDescent="0.25">
      <c r="A231" s="193">
        <f>Inscription!C24</f>
        <v>0</v>
      </c>
      <c r="B231" s="194">
        <f>Inscription!D24</f>
        <v>0</v>
      </c>
      <c r="C231" s="195"/>
      <c r="D231" s="32"/>
      <c r="E231" s="32"/>
      <c r="F231" s="196" t="str">
        <f t="shared" si="13"/>
        <v/>
      </c>
      <c r="G231" s="207"/>
      <c r="H231" s="208" t="str">
        <f t="shared" si="14"/>
        <v/>
      </c>
      <c r="I231" s="199" t="str">
        <f>IF(F231="","",LOOKUP(H231,Valeurs!$A$4:'Valeurs'!$A$46,Valeurs!$B$4:'Valeurs'!$B$46))</f>
        <v/>
      </c>
    </row>
    <row r="232" spans="1:9" x14ac:dyDescent="0.25">
      <c r="A232" s="193">
        <f>Inscription!C25</f>
        <v>0</v>
      </c>
      <c r="B232" s="194">
        <f>Inscription!D25</f>
        <v>0</v>
      </c>
      <c r="C232" s="195"/>
      <c r="D232" s="32"/>
      <c r="E232" s="32"/>
      <c r="F232" s="196" t="str">
        <f t="shared" si="13"/>
        <v/>
      </c>
      <c r="G232" s="207"/>
      <c r="H232" s="208" t="str">
        <f t="shared" si="14"/>
        <v/>
      </c>
      <c r="I232" s="199" t="str">
        <f>IF(F232="","",LOOKUP(H232,Valeurs!$A$4:'Valeurs'!$A$46,Valeurs!$B$4:'Valeurs'!$B$46))</f>
        <v/>
      </c>
    </row>
    <row r="233" spans="1:9" x14ac:dyDescent="0.25">
      <c r="A233" s="193">
        <f>Inscription!C26</f>
        <v>0</v>
      </c>
      <c r="B233" s="194">
        <f>Inscription!D26</f>
        <v>0</v>
      </c>
      <c r="C233" s="195"/>
      <c r="D233" s="32"/>
      <c r="E233" s="32"/>
      <c r="F233" s="196" t="str">
        <f t="shared" si="13"/>
        <v/>
      </c>
      <c r="G233" s="207"/>
      <c r="H233" s="208" t="str">
        <f t="shared" si="14"/>
        <v/>
      </c>
      <c r="I233" s="199" t="str">
        <f>IF(F233="","",LOOKUP(H233,Valeurs!$A$4:'Valeurs'!$A$46,Valeurs!$B$4:'Valeurs'!$B$46))</f>
        <v/>
      </c>
    </row>
    <row r="234" spans="1:9" x14ac:dyDescent="0.25">
      <c r="A234" s="193">
        <f>Inscription!C27</f>
        <v>0</v>
      </c>
      <c r="B234" s="194">
        <f>Inscription!D27</f>
        <v>0</v>
      </c>
      <c r="C234" s="195"/>
      <c r="D234" s="32"/>
      <c r="E234" s="32"/>
      <c r="F234" s="196" t="str">
        <f t="shared" si="13"/>
        <v/>
      </c>
      <c r="G234" s="207"/>
      <c r="H234" s="208" t="str">
        <f t="shared" si="14"/>
        <v/>
      </c>
      <c r="I234" s="199" t="str">
        <f>IF(F234="","",LOOKUP(H234,Valeurs!$A$4:'Valeurs'!$A$46,Valeurs!$B$4:'Valeurs'!$B$46))</f>
        <v/>
      </c>
    </row>
    <row r="235" spans="1:9" x14ac:dyDescent="0.25">
      <c r="A235" s="193">
        <f>Inscription!C28</f>
        <v>0</v>
      </c>
      <c r="B235" s="194">
        <f>Inscription!D28</f>
        <v>0</v>
      </c>
      <c r="C235" s="195"/>
      <c r="D235" s="32"/>
      <c r="E235" s="32"/>
      <c r="F235" s="196" t="str">
        <f t="shared" si="13"/>
        <v/>
      </c>
      <c r="G235" s="207"/>
      <c r="H235" s="208" t="str">
        <f t="shared" si="14"/>
        <v/>
      </c>
      <c r="I235" s="199" t="str">
        <f>IF(F235="","",LOOKUP(H235,Valeurs!$A$4:'Valeurs'!$A$46,Valeurs!$B$4:'Valeurs'!$B$46))</f>
        <v/>
      </c>
    </row>
    <row r="236" spans="1:9" x14ac:dyDescent="0.25">
      <c r="A236" s="193">
        <f>Inscription!C29</f>
        <v>0</v>
      </c>
      <c r="B236" s="194">
        <f>Inscription!D29</f>
        <v>0</v>
      </c>
      <c r="C236" s="195"/>
      <c r="D236" s="32"/>
      <c r="E236" s="32"/>
      <c r="F236" s="196" t="str">
        <f t="shared" si="13"/>
        <v/>
      </c>
      <c r="G236" s="207"/>
      <c r="H236" s="208" t="str">
        <f t="shared" si="14"/>
        <v/>
      </c>
      <c r="I236" s="199" t="str">
        <f>IF(F236="","",LOOKUP(H236,Valeurs!$A$4:'Valeurs'!$A$46,Valeurs!$B$4:'Valeurs'!$B$46))</f>
        <v/>
      </c>
    </row>
    <row r="237" spans="1:9" x14ac:dyDescent="0.25">
      <c r="A237" s="193">
        <f>Inscription!C30</f>
        <v>0</v>
      </c>
      <c r="B237" s="194">
        <f>Inscription!D30</f>
        <v>0</v>
      </c>
      <c r="C237" s="195"/>
      <c r="D237" s="32"/>
      <c r="E237" s="32"/>
      <c r="F237" s="196" t="str">
        <f t="shared" si="13"/>
        <v/>
      </c>
      <c r="G237" s="207"/>
      <c r="H237" s="208" t="str">
        <f t="shared" si="14"/>
        <v/>
      </c>
      <c r="I237" s="199" t="str">
        <f>IF(F237="","",LOOKUP(H237,Valeurs!$A$4:'Valeurs'!$A$46,Valeurs!$B$4:'Valeurs'!$B$46))</f>
        <v/>
      </c>
    </row>
    <row r="238" spans="1:9" ht="15.75" thickBot="1" x14ac:dyDescent="0.3">
      <c r="A238" s="200">
        <f>Inscription!C31</f>
        <v>0</v>
      </c>
      <c r="B238" s="201">
        <f>Inscription!D31</f>
        <v>0</v>
      </c>
      <c r="C238" s="202"/>
      <c r="D238" s="33"/>
      <c r="E238" s="33"/>
      <c r="F238" s="46" t="str">
        <f t="shared" si="13"/>
        <v/>
      </c>
      <c r="G238" s="209"/>
      <c r="H238" s="210" t="str">
        <f t="shared" si="14"/>
        <v/>
      </c>
      <c r="I238" s="204" t="str">
        <f>IF(F238="","",LOOKUP(H238,Valeurs!$A$4:'Valeurs'!$A$46,Valeurs!$B$4:'Valeurs'!$B$46))</f>
        <v/>
      </c>
    </row>
  </sheetData>
  <mergeCells count="7">
    <mergeCell ref="A206:I207"/>
    <mergeCell ref="A2:I3"/>
    <mergeCell ref="A36:I37"/>
    <mergeCell ref="A70:I71"/>
    <mergeCell ref="A104:I105"/>
    <mergeCell ref="A138:I139"/>
    <mergeCell ref="A172:I173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&amp;C&amp;"-,Gras"&amp;12Compilation Régionale
Physique
12 - 13 ans</oddHeader>
    <oddFooter>&amp;L2016-02-07&amp;C&amp;G</oddFooter>
  </headerFooter>
  <rowBreaks count="1" manualBreakCount="1">
    <brk id="68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/>
  </sheetPr>
  <dimension ref="A1:I238"/>
  <sheetViews>
    <sheetView topLeftCell="A235" zoomScaleNormal="100" workbookViewId="0">
      <selection activeCell="F175" sqref="F175:F184"/>
    </sheetView>
  </sheetViews>
  <sheetFormatPr baseColWidth="10" defaultColWidth="11.42578125" defaultRowHeight="15" x14ac:dyDescent="0.25"/>
  <cols>
    <col min="1" max="1" width="12.7109375" style="181" customWidth="1"/>
    <col min="2" max="2" width="20.140625" style="181" bestFit="1" customWidth="1"/>
    <col min="3" max="3" width="3.28515625" style="181" customWidth="1"/>
    <col min="4" max="6" width="9.28515625" style="181" customWidth="1"/>
    <col min="7" max="7" width="3.28515625" style="181" customWidth="1"/>
    <col min="8" max="8" width="7.85546875" style="181" customWidth="1"/>
    <col min="9" max="9" width="9.28515625" style="181" customWidth="1"/>
    <col min="10" max="16384" width="11.42578125" style="181"/>
  </cols>
  <sheetData>
    <row r="1" spans="1:9" ht="14.25" customHeight="1" thickBot="1" x14ac:dyDescent="0.3"/>
    <row r="2" spans="1:9" ht="19.5" customHeight="1" thickBot="1" x14ac:dyDescent="0.3">
      <c r="A2" s="393" t="s">
        <v>28</v>
      </c>
      <c r="B2" s="394"/>
      <c r="C2" s="394"/>
      <c r="D2" s="394"/>
      <c r="E2" s="394"/>
      <c r="F2" s="394"/>
      <c r="G2" s="394"/>
      <c r="H2" s="394"/>
      <c r="I2" s="394"/>
    </row>
    <row r="3" spans="1:9" ht="19.5" customHeight="1" thickBot="1" x14ac:dyDescent="0.3">
      <c r="A3" s="394"/>
      <c r="B3" s="394"/>
      <c r="C3" s="394"/>
      <c r="D3" s="394"/>
      <c r="E3" s="394"/>
      <c r="F3" s="394"/>
      <c r="G3" s="394"/>
      <c r="H3" s="394"/>
      <c r="I3" s="394"/>
    </row>
    <row r="4" spans="1:9" s="185" customFormat="1" ht="30" customHeight="1" thickBot="1" x14ac:dyDescent="0.3">
      <c r="A4" s="182" t="s">
        <v>10</v>
      </c>
      <c r="B4" s="182" t="s">
        <v>11</v>
      </c>
      <c r="C4" s="183"/>
      <c r="D4" s="182" t="s">
        <v>12</v>
      </c>
      <c r="E4" s="182" t="s">
        <v>13</v>
      </c>
      <c r="F4" s="184" t="s">
        <v>14</v>
      </c>
      <c r="G4" s="183"/>
      <c r="H4" s="182" t="s">
        <v>15</v>
      </c>
      <c r="I4" s="182" t="s">
        <v>16</v>
      </c>
    </row>
    <row r="5" spans="1:9" x14ac:dyDescent="0.25">
      <c r="A5" s="283"/>
      <c r="B5" s="281"/>
      <c r="C5" s="188"/>
      <c r="D5" s="274"/>
      <c r="E5" s="274"/>
      <c r="F5" s="251" t="str">
        <f>IF(D5="","",IF(D5="DQ","DQ",IF(D5="DNF","DNF",IF(D5="DNS","DNS",AVERAGE(D5,E5)))))</f>
        <v/>
      </c>
      <c r="G5" s="205"/>
      <c r="H5" s="252" t="str">
        <f>IF(F5="DNS","DNS",IF(F5="DQ","DQ",IF(F5="","",IF(F5="DNF","DNF",RANK(F5,$F$5:$F$34,1)))))</f>
        <v/>
      </c>
      <c r="I5" s="253" t="str">
        <f>IF(F5="DNS","0",IF(F5="DQ","0",IF(F5="","",IF(F5="DNF","0",LOOKUP(H5,Valeurs!$A$4:'Valeurs'!$A$46,Valeurs!$B$4:'Valeurs'!$B$46)))))</f>
        <v/>
      </c>
    </row>
    <row r="6" spans="1:9" ht="15.75" thickBot="1" x14ac:dyDescent="0.3">
      <c r="A6" s="284"/>
      <c r="B6" s="282"/>
      <c r="C6" s="202"/>
      <c r="D6" s="288"/>
      <c r="E6" s="288"/>
      <c r="F6" s="45"/>
      <c r="G6" s="209"/>
      <c r="H6" s="214"/>
      <c r="I6" s="215" t="str">
        <f>I5</f>
        <v/>
      </c>
    </row>
    <row r="7" spans="1:9" x14ac:dyDescent="0.25">
      <c r="A7" s="283"/>
      <c r="B7" s="281"/>
      <c r="C7" s="188"/>
      <c r="D7" s="274"/>
      <c r="E7" s="274"/>
      <c r="F7" s="251" t="str">
        <f t="shared" ref="F7" si="0">IF(D7="","",IF(D7="DQ","DQ",IF(D7="DNF","DNF",IF(D7="DNS","DNS",AVERAGE(D7,E7)))))</f>
        <v/>
      </c>
      <c r="G7" s="205"/>
      <c r="H7" s="252" t="str">
        <f t="shared" ref="H7" si="1">IF(F7="DNS","DNS",IF(F7="DQ","DQ",IF(F7="","",IF(F7="DNF","DNF",RANK(F7,$F$5:$F$34,1)))))</f>
        <v/>
      </c>
      <c r="I7" s="253" t="str">
        <f>IF(F7="DNS","0",IF(F7="DQ","0",IF(F7="","",IF(F7="DNF","0",LOOKUP(H7,Valeurs!$A$4:'Valeurs'!$A$46,Valeurs!$B$4:'Valeurs'!$B$46)))))</f>
        <v/>
      </c>
    </row>
    <row r="8" spans="1:9" ht="15.75" thickBot="1" x14ac:dyDescent="0.3">
      <c r="A8" s="284"/>
      <c r="B8" s="282"/>
      <c r="C8" s="202"/>
      <c r="D8" s="288"/>
      <c r="E8" s="288"/>
      <c r="F8" s="45"/>
      <c r="G8" s="209"/>
      <c r="H8" s="214"/>
      <c r="I8" s="215" t="str">
        <f>I7</f>
        <v/>
      </c>
    </row>
    <row r="9" spans="1:9" ht="15.75" thickBot="1" x14ac:dyDescent="0.3">
      <c r="A9" s="283"/>
      <c r="B9" s="281"/>
      <c r="C9" s="188"/>
      <c r="D9" s="274"/>
      <c r="E9" s="274"/>
      <c r="F9" s="251" t="str">
        <f t="shared" ref="F9" si="2">IF(D9="","",IF(D9="DQ","DQ",IF(D9="DNF","DNF",IF(D9="DNS","DNS",AVERAGE(D9,E9)))))</f>
        <v/>
      </c>
      <c r="G9" s="205"/>
      <c r="H9" s="252" t="str">
        <f t="shared" ref="H9" si="3">IF(F9="DNS","DNS",IF(F9="DQ","DQ",IF(F9="","",IF(F9="DNF","DNF",RANK(F9,$F$5:$F$34,1)))))</f>
        <v/>
      </c>
      <c r="I9" s="253" t="str">
        <f>IF(F9="DNS","0",IF(F9="DQ","0",IF(F9="","",IF(F9="DNF","0",LOOKUP(H9,Valeurs!$A$4:'Valeurs'!$A$46,Valeurs!$B$4:'Valeurs'!$B$46)))))</f>
        <v/>
      </c>
    </row>
    <row r="10" spans="1:9" ht="15.75" thickBot="1" x14ac:dyDescent="0.3">
      <c r="A10" s="284"/>
      <c r="B10" s="281"/>
      <c r="C10" s="202"/>
      <c r="D10" s="288"/>
      <c r="E10" s="288"/>
      <c r="F10" s="45"/>
      <c r="G10" s="209"/>
      <c r="H10" s="214"/>
      <c r="I10" s="215" t="str">
        <f>I9</f>
        <v/>
      </c>
    </row>
    <row r="11" spans="1:9" x14ac:dyDescent="0.25">
      <c r="A11" s="283"/>
      <c r="B11" s="281"/>
      <c r="C11" s="188"/>
      <c r="D11" s="274"/>
      <c r="E11" s="274"/>
      <c r="F11" s="251" t="str">
        <f t="shared" ref="F11" si="4">IF(D11="","",IF(D11="DQ","DQ",IF(D11="DNF","DNF",IF(D11="DNS","DNS",AVERAGE(D11,E11)))))</f>
        <v/>
      </c>
      <c r="G11" s="205"/>
      <c r="H11" s="252" t="str">
        <f t="shared" ref="H11" si="5">IF(F11="DNS","DNS",IF(F11="DQ","DQ",IF(F11="","",IF(F11="DNF","DNF",RANK(F11,$F$5:$F$34,1)))))</f>
        <v/>
      </c>
      <c r="I11" s="253" t="str">
        <f>IF(F11="DNS","0",IF(F11="DQ","0",IF(F11="","",IF(F11="DNF","0",LOOKUP(H11,Valeurs!$A$4:'Valeurs'!$A$46,Valeurs!$B$4:'Valeurs'!$B$46)))))</f>
        <v/>
      </c>
    </row>
    <row r="12" spans="1:9" ht="15.75" thickBot="1" x14ac:dyDescent="0.3">
      <c r="A12" s="284"/>
      <c r="B12" s="282"/>
      <c r="C12" s="202"/>
      <c r="D12" s="288"/>
      <c r="E12" s="288"/>
      <c r="F12" s="45"/>
      <c r="G12" s="209"/>
      <c r="H12" s="214"/>
      <c r="I12" s="215" t="str">
        <f>I11</f>
        <v/>
      </c>
    </row>
    <row r="13" spans="1:9" ht="15.75" thickBot="1" x14ac:dyDescent="0.3">
      <c r="A13" s="283"/>
      <c r="B13" s="281"/>
      <c r="C13" s="249"/>
      <c r="D13" s="274"/>
      <c r="E13" s="274"/>
      <c r="F13" s="251" t="str">
        <f t="shared" ref="F13" si="6">IF(D13="","",IF(D13="DQ","DQ",IF(D13="DNF","DNF",IF(D13="DNS","DNS",AVERAGE(D13,E13)))))</f>
        <v/>
      </c>
      <c r="G13" s="205"/>
      <c r="H13" s="252" t="str">
        <f t="shared" ref="H13" si="7">IF(F13="DNS","DNS",IF(F13="DQ","DQ",IF(F13="","",IF(F13="DNF","DNF",RANK(F13,$F$5:$F$34,1)))))</f>
        <v/>
      </c>
      <c r="I13" s="253" t="str">
        <f>IF(F13="DNS","0",IF(F13="DQ","0",IF(F13="","",IF(F13="DNF","0",LOOKUP(H13,Valeurs!$A$4:'Valeurs'!$A$46,Valeurs!$B$4:'Valeurs'!$B$46)))))</f>
        <v/>
      </c>
    </row>
    <row r="14" spans="1:9" ht="15.75" thickBot="1" x14ac:dyDescent="0.3">
      <c r="A14" s="284"/>
      <c r="B14" s="282"/>
      <c r="C14" s="188"/>
      <c r="D14" s="287"/>
      <c r="E14" s="287"/>
      <c r="F14" s="45"/>
      <c r="G14" s="209"/>
      <c r="H14" s="214"/>
      <c r="I14" s="215" t="str">
        <f>I13</f>
        <v/>
      </c>
    </row>
    <row r="15" spans="1:9" ht="15.75" thickBot="1" x14ac:dyDescent="0.3">
      <c r="A15" s="283"/>
      <c r="B15" s="281"/>
      <c r="C15" s="202"/>
      <c r="D15" s="285"/>
      <c r="E15" s="285"/>
      <c r="F15" s="251" t="str">
        <f t="shared" ref="F15" si="8">IF(D15="","",IF(D15="DQ","DQ",IF(D15="DNF","DNF",IF(D15="DNS","DNS",AVERAGE(D15,E15)))))</f>
        <v/>
      </c>
      <c r="G15" s="205"/>
      <c r="H15" s="252" t="str">
        <f t="shared" ref="H15" si="9">IF(F15="DNS","DNS",IF(F15="DQ","DQ",IF(F15="","",IF(F15="DNF","DNF",RANK(F15,$F$5:$F$34,1)))))</f>
        <v/>
      </c>
      <c r="I15" s="253" t="str">
        <f>IF(F15="DNS","0",IF(F15="DQ","0",IF(F15="","",IF(F15="DNF","0",LOOKUP(H15,Valeurs!$A$4:'Valeurs'!$A$46,Valeurs!$B$4:'Valeurs'!$B$46)))))</f>
        <v/>
      </c>
    </row>
    <row r="16" spans="1:9" ht="15.75" thickBot="1" x14ac:dyDescent="0.3">
      <c r="A16" s="284"/>
      <c r="B16" s="282"/>
      <c r="C16" s="188"/>
      <c r="D16" s="287"/>
      <c r="E16" s="287"/>
      <c r="F16" s="45"/>
      <c r="G16" s="209"/>
      <c r="H16" s="214"/>
      <c r="I16" s="215" t="str">
        <f t="shared" ref="I16" si="10">I15</f>
        <v/>
      </c>
    </row>
    <row r="17" spans="1:9" ht="15.75" thickBot="1" x14ac:dyDescent="0.3">
      <c r="A17" s="283"/>
      <c r="B17" s="281"/>
      <c r="C17" s="202"/>
      <c r="D17" s="285"/>
      <c r="E17" s="285"/>
      <c r="F17" s="251" t="str">
        <f t="shared" ref="F17" si="11">IF(D17="","",IF(D17="DQ","DQ",IF(D17="DNF","DNF",IF(D17="DNS","DNS",AVERAGE(D17,E17)))))</f>
        <v/>
      </c>
      <c r="G17" s="205"/>
      <c r="H17" s="252" t="str">
        <f t="shared" ref="H17" si="12">IF(F17="DNS","DNS",IF(F17="DQ","DQ",IF(F17="","",IF(F17="DNF","DNF",RANK(F17,$F$5:$F$34,1)))))</f>
        <v/>
      </c>
      <c r="I17" s="253" t="str">
        <f>IF(F17="DNS","0",IF(F17="DQ","0",IF(F17="","",IF(F17="DNF","0",LOOKUP(H17,Valeurs!$A$4:'Valeurs'!$A$46,Valeurs!$B$4:'Valeurs'!$B$46)))))</f>
        <v/>
      </c>
    </row>
    <row r="18" spans="1:9" ht="15.75" thickBot="1" x14ac:dyDescent="0.3">
      <c r="A18" s="284"/>
      <c r="B18" s="282"/>
      <c r="C18" s="188"/>
      <c r="D18" s="287"/>
      <c r="E18" s="287"/>
      <c r="F18" s="45"/>
      <c r="G18" s="209"/>
      <c r="H18" s="214"/>
      <c r="I18" s="215" t="str">
        <f t="shared" ref="I18" si="13">I17</f>
        <v/>
      </c>
    </row>
    <row r="19" spans="1:9" ht="15.75" thickBot="1" x14ac:dyDescent="0.3">
      <c r="A19" s="283"/>
      <c r="B19" s="281"/>
      <c r="C19" s="202"/>
      <c r="D19" s="285"/>
      <c r="E19" s="285"/>
      <c r="F19" s="251" t="str">
        <f t="shared" ref="F19" si="14">IF(D19="","",IF(D19="DQ","DQ",IF(D19="DNF","DNF",IF(D19="DNS","DNS",AVERAGE(D19,E19)))))</f>
        <v/>
      </c>
      <c r="G19" s="205"/>
      <c r="H19" s="252" t="str">
        <f t="shared" ref="H19" si="15">IF(F19="DNS","DNS",IF(F19="DQ","DQ",IF(F19="","",IF(F19="DNF","DNF",RANK(F19,$F$5:$F$34,1)))))</f>
        <v/>
      </c>
      <c r="I19" s="253" t="str">
        <f>IF(F19="DNS","0",IF(F19="DQ","0",IF(F19="","",IF(F19="DNF","0",LOOKUP(H19,Valeurs!$A$4:'Valeurs'!$A$46,Valeurs!$B$4:'Valeurs'!$B$46)))))</f>
        <v/>
      </c>
    </row>
    <row r="20" spans="1:9" ht="15.75" thickBot="1" x14ac:dyDescent="0.3">
      <c r="A20" s="284"/>
      <c r="B20" s="282"/>
      <c r="C20" s="188"/>
      <c r="D20" s="287"/>
      <c r="E20" s="287"/>
      <c r="F20" s="45"/>
      <c r="G20" s="209"/>
      <c r="H20" s="214"/>
      <c r="I20" s="215" t="str">
        <f t="shared" ref="I20" si="16">I19</f>
        <v/>
      </c>
    </row>
    <row r="21" spans="1:9" ht="15.75" thickBot="1" x14ac:dyDescent="0.3">
      <c r="A21" s="283"/>
      <c r="B21" s="281"/>
      <c r="C21" s="202"/>
      <c r="D21" s="285"/>
      <c r="E21" s="285"/>
      <c r="F21" s="251" t="str">
        <f t="shared" ref="F21" si="17">IF(D21="","",IF(D21="DQ","DQ",IF(D21="DNF","DNF",IF(D21="DNS","DNS",AVERAGE(D21,E21)))))</f>
        <v/>
      </c>
      <c r="G21" s="205"/>
      <c r="H21" s="252" t="str">
        <f t="shared" ref="H21" si="18">IF(F21="DNS","DNS",IF(F21="DQ","DQ",IF(F21="","",IF(F21="DNF","DNF",RANK(F21,$F$5:$F$34,1)))))</f>
        <v/>
      </c>
      <c r="I21" s="253" t="str">
        <f>IF(F21="DNS","0",IF(F21="DQ","0",IF(F21="","",IF(F21="DNF","0",LOOKUP(H21,Valeurs!$A$4:'Valeurs'!$A$46,Valeurs!$B$4:'Valeurs'!$B$46)))))</f>
        <v/>
      </c>
    </row>
    <row r="22" spans="1:9" ht="15.75" thickBot="1" x14ac:dyDescent="0.3">
      <c r="A22" s="284"/>
      <c r="B22" s="282"/>
      <c r="C22" s="188"/>
      <c r="D22" s="287"/>
      <c r="E22" s="287"/>
      <c r="F22" s="45"/>
      <c r="G22" s="209"/>
      <c r="H22" s="214"/>
      <c r="I22" s="215" t="str">
        <f t="shared" ref="I22" si="19">I21</f>
        <v/>
      </c>
    </row>
    <row r="23" spans="1:9" ht="15.75" thickBot="1" x14ac:dyDescent="0.3">
      <c r="A23" s="283"/>
      <c r="B23" s="281"/>
      <c r="C23" s="202"/>
      <c r="D23" s="285"/>
      <c r="E23" s="285"/>
      <c r="F23" s="251" t="str">
        <f t="shared" ref="F23" si="20">IF(D23="","",IF(D23="DQ","DQ",IF(D23="DNF","DNF",IF(D23="DNS","DNS",AVERAGE(D23,E23)))))</f>
        <v/>
      </c>
      <c r="G23" s="205"/>
      <c r="H23" s="252" t="str">
        <f t="shared" ref="H23" si="21">IF(F23="DNS","DNS",IF(F23="DQ","DQ",IF(F23="","",IF(F23="DNF","DNF",RANK(F23,$F$5:$F$34,1)))))</f>
        <v/>
      </c>
      <c r="I23" s="253" t="str">
        <f>IF(F23="DNS","0",IF(F23="DQ","0",IF(F23="","",IF(F23="DNF","0",LOOKUP(H23,Valeurs!$A$4:'Valeurs'!$A$46,Valeurs!$B$4:'Valeurs'!$B$46)))))</f>
        <v/>
      </c>
    </row>
    <row r="24" spans="1:9" ht="15.75" thickBot="1" x14ac:dyDescent="0.3">
      <c r="A24" s="284"/>
      <c r="B24" s="282"/>
      <c r="C24" s="188"/>
      <c r="D24" s="287"/>
      <c r="E24" s="287"/>
      <c r="F24" s="45"/>
      <c r="G24" s="209"/>
      <c r="H24" s="214"/>
      <c r="I24" s="215" t="str">
        <f t="shared" ref="I24" si="22">I23</f>
        <v/>
      </c>
    </row>
    <row r="25" spans="1:9" ht="15.75" thickBot="1" x14ac:dyDescent="0.3">
      <c r="A25" s="283"/>
      <c r="B25" s="281"/>
      <c r="C25" s="202"/>
      <c r="D25" s="285"/>
      <c r="E25" s="285"/>
      <c r="F25" s="251" t="str">
        <f t="shared" ref="F25" si="23">IF(D25="","",IF(D25="DQ","DQ",IF(D25="DNF","DNF",IF(D25="DNS","DNS",AVERAGE(D25,E25)))))</f>
        <v/>
      </c>
      <c r="G25" s="205"/>
      <c r="H25" s="252" t="str">
        <f t="shared" ref="H25" si="24">IF(F25="DNS","DNS",IF(F25="DQ","DQ",IF(F25="","",IF(F25="DNF","DNF",RANK(F25,$F$5:$F$34,1)))))</f>
        <v/>
      </c>
      <c r="I25" s="253" t="str">
        <f>IF(F25="DNS","0",IF(F25="DQ","0",IF(F25="","",IF(F25="DNF","0",LOOKUP(H25,Valeurs!$A$4:'Valeurs'!$A$46,Valeurs!$B$4:'Valeurs'!$B$46)))))</f>
        <v/>
      </c>
    </row>
    <row r="26" spans="1:9" ht="15.75" thickBot="1" x14ac:dyDescent="0.3">
      <c r="A26" s="284"/>
      <c r="B26" s="282"/>
      <c r="C26" s="188"/>
      <c r="D26" s="287"/>
      <c r="E26" s="287"/>
      <c r="F26" s="45"/>
      <c r="G26" s="209"/>
      <c r="H26" s="214"/>
      <c r="I26" s="215" t="str">
        <f t="shared" ref="I26" si="25">I25</f>
        <v/>
      </c>
    </row>
    <row r="27" spans="1:9" ht="15.75" thickBot="1" x14ac:dyDescent="0.3">
      <c r="A27" s="283"/>
      <c r="B27" s="281"/>
      <c r="C27" s="202"/>
      <c r="D27" s="285"/>
      <c r="E27" s="285"/>
      <c r="F27" s="251" t="str">
        <f t="shared" ref="F27" si="26">IF(D27="","",IF(D27="DQ","DQ",IF(D27="DNF","DNF",IF(D27="DNS","DNS",AVERAGE(D27,E27)))))</f>
        <v/>
      </c>
      <c r="G27" s="205"/>
      <c r="H27" s="252" t="str">
        <f t="shared" ref="H27" si="27">IF(F27="DNS","DNS",IF(F27="DQ","DQ",IF(F27="","",IF(F27="DNF","DNF",RANK(F27,$F$5:$F$34,1)))))</f>
        <v/>
      </c>
      <c r="I27" s="253" t="str">
        <f>IF(F27="DNS","0",IF(F27="DQ","0",IF(F27="","",IF(F27="DNF","0",LOOKUP(H27,Valeurs!$A$4:'Valeurs'!$A$46,Valeurs!$B$4:'Valeurs'!$B$46)))))</f>
        <v/>
      </c>
    </row>
    <row r="28" spans="1:9" ht="15.75" thickBot="1" x14ac:dyDescent="0.3">
      <c r="A28" s="284"/>
      <c r="B28" s="282"/>
      <c r="C28" s="188"/>
      <c r="D28" s="287"/>
      <c r="E28" s="287"/>
      <c r="F28" s="45"/>
      <c r="G28" s="209"/>
      <c r="H28" s="214"/>
      <c r="I28" s="215" t="str">
        <f t="shared" ref="I28" si="28">I27</f>
        <v/>
      </c>
    </row>
    <row r="29" spans="1:9" ht="15.75" thickBot="1" x14ac:dyDescent="0.3">
      <c r="A29" s="283"/>
      <c r="B29" s="281"/>
      <c r="C29" s="202"/>
      <c r="D29" s="285"/>
      <c r="E29" s="285"/>
      <c r="F29" s="251" t="str">
        <f t="shared" ref="F29" si="29">IF(D29="","",IF(D29="DQ","DQ",IF(D29="DNF","DNF",IF(D29="DNS","DNS",AVERAGE(D29,E29)))))</f>
        <v/>
      </c>
      <c r="G29" s="205"/>
      <c r="H29" s="252" t="str">
        <f t="shared" ref="H29" si="30">IF(F29="DNS","DNS",IF(F29="DQ","DQ",IF(F29="","",IF(F29="DNF","DNF",RANK(F29,$F$5:$F$34,1)))))</f>
        <v/>
      </c>
      <c r="I29" s="253" t="str">
        <f>IF(F29="DNS","0",IF(F29="DQ","0",IF(F29="","",IF(F29="DNF","0",LOOKUP(H29,Valeurs!$A$4:'Valeurs'!$A$46,Valeurs!$B$4:'Valeurs'!$B$46)))))</f>
        <v/>
      </c>
    </row>
    <row r="30" spans="1:9" ht="15.75" thickBot="1" x14ac:dyDescent="0.3">
      <c r="A30" s="284"/>
      <c r="B30" s="282"/>
      <c r="C30" s="188"/>
      <c r="D30" s="287"/>
      <c r="E30" s="287"/>
      <c r="F30" s="45"/>
      <c r="G30" s="209"/>
      <c r="H30" s="214"/>
      <c r="I30" s="215" t="str">
        <f t="shared" ref="I30" si="31">I29</f>
        <v/>
      </c>
    </row>
    <row r="31" spans="1:9" ht="15.75" thickBot="1" x14ac:dyDescent="0.3">
      <c r="A31" s="283"/>
      <c r="B31" s="281"/>
      <c r="C31" s="202"/>
      <c r="D31" s="285"/>
      <c r="E31" s="285"/>
      <c r="F31" s="251" t="str">
        <f t="shared" ref="F31" si="32">IF(D31="","",IF(D31="DQ","DQ",IF(D31="DNF","DNF",IF(D31="DNS","DNS",AVERAGE(D31,E31)))))</f>
        <v/>
      </c>
      <c r="G31" s="205"/>
      <c r="H31" s="252" t="str">
        <f t="shared" ref="H31" si="33">IF(F31="DNS","DNS",IF(F31="DQ","DQ",IF(F31="","",IF(F31="DNF","DNF",RANK(F31,$F$5:$F$34,1)))))</f>
        <v/>
      </c>
      <c r="I31" s="253" t="str">
        <f>IF(F31="DNS","0",IF(F31="DQ","0",IF(F31="","",IF(F31="DNF","0",LOOKUP(H31,Valeurs!$A$4:'Valeurs'!$A$46,Valeurs!$B$4:'Valeurs'!$B$46)))))</f>
        <v/>
      </c>
    </row>
    <row r="32" spans="1:9" ht="15.75" thickBot="1" x14ac:dyDescent="0.3">
      <c r="A32" s="284"/>
      <c r="B32" s="282"/>
      <c r="C32" s="188"/>
      <c r="D32" s="287"/>
      <c r="E32" s="287"/>
      <c r="F32" s="45"/>
      <c r="G32" s="209"/>
      <c r="H32" s="214"/>
      <c r="I32" s="215" t="str">
        <f t="shared" ref="I32" si="34">I31</f>
        <v/>
      </c>
    </row>
    <row r="33" spans="1:9" ht="15.75" thickBot="1" x14ac:dyDescent="0.3">
      <c r="A33" s="283"/>
      <c r="B33" s="281"/>
      <c r="C33" s="202"/>
      <c r="D33" s="285"/>
      <c r="E33" s="285"/>
      <c r="F33" s="251" t="str">
        <f t="shared" ref="F33" si="35">IF(D33="","",IF(D33="DQ","DQ",IF(D33="DNF","DNF",IF(D33="DNS","DNS",AVERAGE(D33,E33)))))</f>
        <v/>
      </c>
      <c r="G33" s="205"/>
      <c r="H33" s="252" t="str">
        <f t="shared" ref="H33" si="36">IF(F33="DNS","DNS",IF(F33="DQ","DQ",IF(F33="","",IF(F33="DNF","DNF",RANK(F33,$F$5:$F$34,1)))))</f>
        <v/>
      </c>
      <c r="I33" s="253" t="str">
        <f>IF(F33="DNS","0",IF(F33="DQ","0",IF(F33="","",IF(F33="DNF","0",LOOKUP(H33,Valeurs!$A$4:'Valeurs'!$A$46,Valeurs!$B$4:'Valeurs'!$B$46)))))</f>
        <v/>
      </c>
    </row>
    <row r="34" spans="1:9" ht="15.75" thickBot="1" x14ac:dyDescent="0.3">
      <c r="A34" s="284"/>
      <c r="B34" s="282"/>
      <c r="C34" s="250"/>
      <c r="D34" s="287"/>
      <c r="E34" s="287"/>
      <c r="F34" s="45"/>
      <c r="G34" s="209"/>
      <c r="H34" s="214"/>
      <c r="I34" s="215" t="str">
        <f t="shared" ref="I34" si="37">I33</f>
        <v/>
      </c>
    </row>
    <row r="35" spans="1:9" ht="15.75" thickBot="1" x14ac:dyDescent="0.3"/>
    <row r="36" spans="1:9" ht="19.5" customHeight="1" thickBot="1" x14ac:dyDescent="0.3">
      <c r="A36" s="393" t="s">
        <v>29</v>
      </c>
      <c r="B36" s="394"/>
      <c r="C36" s="394"/>
      <c r="D36" s="394"/>
      <c r="E36" s="394"/>
      <c r="F36" s="394"/>
      <c r="G36" s="394"/>
      <c r="H36" s="394"/>
      <c r="I36" s="394"/>
    </row>
    <row r="37" spans="1:9" ht="19.5" customHeight="1" thickBot="1" x14ac:dyDescent="0.3">
      <c r="A37" s="394"/>
      <c r="B37" s="394"/>
      <c r="C37" s="394"/>
      <c r="D37" s="394"/>
      <c r="E37" s="394"/>
      <c r="F37" s="394"/>
      <c r="G37" s="394"/>
      <c r="H37" s="394"/>
      <c r="I37" s="394"/>
    </row>
    <row r="38" spans="1:9" s="185" customFormat="1" ht="30" customHeight="1" thickBot="1" x14ac:dyDescent="0.3">
      <c r="A38" s="182" t="s">
        <v>10</v>
      </c>
      <c r="B38" s="182" t="s">
        <v>11</v>
      </c>
      <c r="C38" s="183"/>
      <c r="D38" s="182" t="s">
        <v>12</v>
      </c>
      <c r="E38" s="182" t="s">
        <v>13</v>
      </c>
      <c r="F38" s="184" t="s">
        <v>14</v>
      </c>
      <c r="G38" s="183"/>
      <c r="H38" s="182" t="s">
        <v>15</v>
      </c>
      <c r="I38" s="182" t="s">
        <v>16</v>
      </c>
    </row>
    <row r="39" spans="1:9" x14ac:dyDescent="0.25">
      <c r="A39" s="186" t="str">
        <f>Inscription!E2</f>
        <v>SSSL</v>
      </c>
      <c r="B39" s="187" t="str">
        <f>Inscription!F2</f>
        <v>Paula Loaiza</v>
      </c>
      <c r="C39" s="188"/>
      <c r="D39" s="31">
        <v>1.080787037037037E-3</v>
      </c>
      <c r="E39" s="31">
        <v>1.0806712962962962E-3</v>
      </c>
      <c r="F39" s="189">
        <f>IF(D39="","",IF(D39="DQ","DQ",IF(D39="DNF","DNF",IF(D39="DNS","DNS",AVERAGE(D39,E39)))))</f>
        <v>1.0807291666666665E-3</v>
      </c>
      <c r="G39" s="205"/>
      <c r="H39" s="206">
        <f>IF(F39="DNS","DNS",IF(F39="DQ","DQ",IF(F39="","",IF(F39="DNF","DNF",RANK(F39,$F$39:$F$68,1)))))</f>
        <v>8</v>
      </c>
      <c r="I39" s="192">
        <f>IF(F39="DNS","0",IF(F39="DQ","0",IF(F39="","",IF(F39="DNF","0",LOOKUP(H39,Valeurs!$A$4:'Valeurs'!$A$46,Valeurs!$B$4:'Valeurs'!$B$46)))))</f>
        <v>10</v>
      </c>
    </row>
    <row r="40" spans="1:9" x14ac:dyDescent="0.25">
      <c r="A40" s="193" t="str">
        <f>Inscription!E3</f>
        <v>CAEM</v>
      </c>
      <c r="B40" s="194" t="str">
        <f>Inscription!F3</f>
        <v>Audrey Desroches</v>
      </c>
      <c r="C40" s="195"/>
      <c r="D40" s="32">
        <v>1.0250000000000001E-3</v>
      </c>
      <c r="E40" s="32">
        <v>1.0287037037037038E-3</v>
      </c>
      <c r="F40" s="196">
        <f t="shared" ref="F40:F67" si="38">IF(D40="","",IF(D40="DQ","DQ",IF(D40="DNF","DNF",IF(D40="DNS","DNS",AVERAGE(D40,E40)))))</f>
        <v>1.0268518518518519E-3</v>
      </c>
      <c r="G40" s="207"/>
      <c r="H40" s="208">
        <f>IF(F40="DNS","DNS",IF(F40="DQ","DQ",IF(F40="","",IF(F40="DNF","DNF",RANK(F40,$F$39:$F$68,1)))))</f>
        <v>6</v>
      </c>
      <c r="I40" s="199">
        <f>IF(F40="DNS","0",IF(F40="DQ","0",IF(F40="","",IF(F40="DNF","0",LOOKUP(H40,Valeurs!$A$4:'Valeurs'!$A$46,Valeurs!$B$4:'Valeurs'!$B$46)))))</f>
        <v>12</v>
      </c>
    </row>
    <row r="41" spans="1:9" x14ac:dyDescent="0.25">
      <c r="A41" s="193" t="str">
        <f>Inscription!E4</f>
        <v>Dam'eauclès</v>
      </c>
      <c r="B41" s="194" t="str">
        <f>Inscription!F4</f>
        <v>Manuelle Charbonneau</v>
      </c>
      <c r="C41" s="195"/>
      <c r="D41" s="32">
        <v>8.8067129629629639E-4</v>
      </c>
      <c r="E41" s="32">
        <v>8.8090277777777776E-4</v>
      </c>
      <c r="F41" s="196">
        <f t="shared" si="38"/>
        <v>8.8078703703703713E-4</v>
      </c>
      <c r="G41" s="207"/>
      <c r="H41" s="208">
        <f t="shared" ref="H41:H68" si="39">IF(F41="DNS","DNS",IF(F41="DQ","DQ",IF(F41="","",IF(F41="DNF","DNF",RANK(F41,$F$39:$F$68,1)))))</f>
        <v>1</v>
      </c>
      <c r="I41" s="199">
        <f>IF(F41="DNS","0",IF(F41="DQ","0",IF(F41="","",IF(F41="DNF","0",LOOKUP(H41,Valeurs!$A$4:'Valeurs'!$A$46,Valeurs!$B$4:'Valeurs'!$B$46)))))</f>
        <v>20</v>
      </c>
    </row>
    <row r="42" spans="1:9" x14ac:dyDescent="0.25">
      <c r="A42" s="193" t="str">
        <f>Inscription!E5</f>
        <v>Dam'eauclès</v>
      </c>
      <c r="B42" s="194" t="str">
        <f>Inscription!F5</f>
        <v>Myriam Jacques</v>
      </c>
      <c r="C42" s="195"/>
      <c r="D42" s="32">
        <v>1.1024305555555555E-3</v>
      </c>
      <c r="E42" s="32">
        <v>1.0998842592592592E-3</v>
      </c>
      <c r="F42" s="196">
        <f t="shared" si="38"/>
        <v>1.1011574074074075E-3</v>
      </c>
      <c r="G42" s="207"/>
      <c r="H42" s="208">
        <f t="shared" si="39"/>
        <v>9</v>
      </c>
      <c r="I42" s="199">
        <f>IF(F42="DNS","0",IF(F42="DQ","0",IF(F42="","",IF(F42="DNF","0",LOOKUP(H42,Valeurs!$A$4:'Valeurs'!$A$46,Valeurs!$B$4:'Valeurs'!$B$46)))))</f>
        <v>8</v>
      </c>
    </row>
    <row r="43" spans="1:9" x14ac:dyDescent="0.25">
      <c r="A43" s="193" t="str">
        <f>Inscription!E6</f>
        <v>Dam'eauclès</v>
      </c>
      <c r="B43" s="194" t="str">
        <f>Inscription!F6</f>
        <v>Emma Lajeunesse</v>
      </c>
      <c r="C43" s="195"/>
      <c r="D43" s="32">
        <v>9.3634259259259267E-4</v>
      </c>
      <c r="E43" s="32">
        <v>9.3680555555555563E-4</v>
      </c>
      <c r="F43" s="196">
        <f t="shared" si="38"/>
        <v>9.3657407407407415E-4</v>
      </c>
      <c r="G43" s="207"/>
      <c r="H43" s="208">
        <f t="shared" si="39"/>
        <v>2</v>
      </c>
      <c r="I43" s="199">
        <f>IF(F43="DNS","0",IF(F43="DQ","0",IF(F43="","",IF(F43="DNF","0",LOOKUP(H43,Valeurs!$A$4:'Valeurs'!$A$46,Valeurs!$B$4:'Valeurs'!$B$46)))))</f>
        <v>18</v>
      </c>
    </row>
    <row r="44" spans="1:9" x14ac:dyDescent="0.25">
      <c r="A44" s="193" t="str">
        <f>Inscription!E7</f>
        <v>CSRAD</v>
      </c>
      <c r="B44" s="194" t="str">
        <f>Inscription!F7</f>
        <v>Sarah-Claude Lampron</v>
      </c>
      <c r="C44" s="195"/>
      <c r="D44" s="32">
        <v>1.0405092592592593E-3</v>
      </c>
      <c r="E44" s="32">
        <v>1.0427083333333334E-3</v>
      </c>
      <c r="F44" s="196">
        <f t="shared" si="38"/>
        <v>1.0416087962962963E-3</v>
      </c>
      <c r="G44" s="207"/>
      <c r="H44" s="208">
        <f t="shared" si="39"/>
        <v>7</v>
      </c>
      <c r="I44" s="199">
        <f>IF(F44="DNS","0",IF(F44="DQ","0",IF(F44="","",IF(F44="DNF","0",LOOKUP(H44,Valeurs!$A$4:'Valeurs'!$A$46,Valeurs!$B$4:'Valeurs'!$B$46)))))</f>
        <v>11</v>
      </c>
    </row>
    <row r="45" spans="1:9" x14ac:dyDescent="0.25">
      <c r="A45" s="193" t="str">
        <f>Inscription!E8</f>
        <v>O'méga</v>
      </c>
      <c r="B45" s="194" t="str">
        <f>Inscription!F8</f>
        <v>AnnabelleDuquet</v>
      </c>
      <c r="C45" s="195"/>
      <c r="D45" s="32">
        <v>9.7974537037037041E-4</v>
      </c>
      <c r="E45" s="32">
        <v>9.8229166666666669E-4</v>
      </c>
      <c r="F45" s="196">
        <f t="shared" si="38"/>
        <v>9.8101851851851865E-4</v>
      </c>
      <c r="G45" s="207"/>
      <c r="H45" s="208">
        <f t="shared" si="39"/>
        <v>4</v>
      </c>
      <c r="I45" s="199">
        <f>IF(F45="DNS","0",IF(F45="DQ","0",IF(F45="","",IF(F45="DNF","0",LOOKUP(H45,Valeurs!$A$4:'Valeurs'!$A$46,Valeurs!$B$4:'Valeurs'!$B$46)))))</f>
        <v>14</v>
      </c>
    </row>
    <row r="46" spans="1:9" x14ac:dyDescent="0.25">
      <c r="A46" s="193" t="str">
        <f>Inscription!E9</f>
        <v>O'méga</v>
      </c>
      <c r="B46" s="194" t="str">
        <f>Inscription!F9</f>
        <v>Odette Côté</v>
      </c>
      <c r="C46" s="195"/>
      <c r="D46" s="32">
        <v>1.183449074074074E-3</v>
      </c>
      <c r="E46" s="32">
        <v>1.1831018518518518E-3</v>
      </c>
      <c r="F46" s="196">
        <f t="shared" si="38"/>
        <v>1.1832754629629628E-3</v>
      </c>
      <c r="G46" s="207"/>
      <c r="H46" s="208">
        <f t="shared" si="39"/>
        <v>10</v>
      </c>
      <c r="I46" s="199">
        <f>IF(F46="DNS","0",IF(F46="DQ","0",IF(F46="","",IF(F46="DNF","0",LOOKUP(H46,Valeurs!$A$4:'Valeurs'!$A$46,Valeurs!$B$4:'Valeurs'!$B$46)))))</f>
        <v>7</v>
      </c>
    </row>
    <row r="47" spans="1:9" x14ac:dyDescent="0.25">
      <c r="A47" s="193" t="str">
        <f>Inscription!E10</f>
        <v>30deux</v>
      </c>
      <c r="B47" s="194" t="str">
        <f>Inscription!F10</f>
        <v>Alexane Thibeault</v>
      </c>
      <c r="C47" s="195"/>
      <c r="D47" s="32">
        <v>1.002199074074074E-3</v>
      </c>
      <c r="E47" s="32">
        <v>1.0018518518518519E-3</v>
      </c>
      <c r="F47" s="196">
        <f t="shared" si="38"/>
        <v>1.0020254629629628E-3</v>
      </c>
      <c r="G47" s="207"/>
      <c r="H47" s="208">
        <f t="shared" si="39"/>
        <v>5</v>
      </c>
      <c r="I47" s="199">
        <f>IF(F47="DNS","0",IF(F47="DQ","0",IF(F47="","",IF(F47="DNF","0",LOOKUP(H47,Valeurs!$A$4:'Valeurs'!$A$46,Valeurs!$B$4:'Valeurs'!$B$46)))))</f>
        <v>13</v>
      </c>
    </row>
    <row r="48" spans="1:9" x14ac:dyDescent="0.25">
      <c r="A48" s="193" t="str">
        <f>Inscription!E11</f>
        <v>CSRN</v>
      </c>
      <c r="B48" s="194" t="str">
        <f>Inscription!F11</f>
        <v>Rosanne Trépanier</v>
      </c>
      <c r="C48" s="195"/>
      <c r="D48" s="32">
        <v>9.7256944444444441E-4</v>
      </c>
      <c r="E48" s="32">
        <v>9.6863425925925925E-4</v>
      </c>
      <c r="F48" s="196">
        <f t="shared" si="38"/>
        <v>9.7060185185185183E-4</v>
      </c>
      <c r="G48" s="207"/>
      <c r="H48" s="208">
        <f t="shared" si="39"/>
        <v>3</v>
      </c>
      <c r="I48" s="199">
        <f>IF(F48="DNS","0",IF(F48="DQ","0",IF(F48="","",IF(F48="DNF","0",LOOKUP(H48,Valeurs!$A$4:'Valeurs'!$A$46,Valeurs!$B$4:'Valeurs'!$B$46)))))</f>
        <v>16</v>
      </c>
    </row>
    <row r="49" spans="1:9" x14ac:dyDescent="0.25">
      <c r="A49" s="193">
        <f>Inscription!E12</f>
        <v>0</v>
      </c>
      <c r="B49" s="194">
        <f>Inscription!F12</f>
        <v>0</v>
      </c>
      <c r="C49" s="195"/>
      <c r="D49" s="32"/>
      <c r="E49" s="32"/>
      <c r="F49" s="196" t="str">
        <f t="shared" si="38"/>
        <v/>
      </c>
      <c r="G49" s="207"/>
      <c r="H49" s="208" t="str">
        <f t="shared" si="39"/>
        <v/>
      </c>
      <c r="I49" s="199" t="str">
        <f>IF(F49="DNS","0",IF(F49="DQ","0",IF(F49="","",IF(F49="DNF","0",LOOKUP(H49,Valeurs!$A$4:'Valeurs'!$A$46,Valeurs!$B$4:'Valeurs'!$B$46)))))</f>
        <v/>
      </c>
    </row>
    <row r="50" spans="1:9" x14ac:dyDescent="0.25">
      <c r="A50" s="193">
        <f>Inscription!E13</f>
        <v>0</v>
      </c>
      <c r="B50" s="194">
        <f>Inscription!F13</f>
        <v>0</v>
      </c>
      <c r="C50" s="195"/>
      <c r="D50" s="32"/>
      <c r="E50" s="32"/>
      <c r="F50" s="196" t="str">
        <f t="shared" si="38"/>
        <v/>
      </c>
      <c r="G50" s="207"/>
      <c r="H50" s="208" t="str">
        <f t="shared" si="39"/>
        <v/>
      </c>
      <c r="I50" s="199" t="str">
        <f>IF(F50="DNS","0",IF(F50="DQ","0",IF(F50="","",IF(F50="DNF","0",LOOKUP(H50,Valeurs!$A$4:'Valeurs'!$A$46,Valeurs!$B$4:'Valeurs'!$B$46)))))</f>
        <v/>
      </c>
    </row>
    <row r="51" spans="1:9" x14ac:dyDescent="0.25">
      <c r="A51" s="193">
        <f>Inscription!E14</f>
        <v>0</v>
      </c>
      <c r="B51" s="194">
        <f>Inscription!F14</f>
        <v>0</v>
      </c>
      <c r="C51" s="195"/>
      <c r="D51" s="32"/>
      <c r="E51" s="32"/>
      <c r="F51" s="196" t="str">
        <f t="shared" si="38"/>
        <v/>
      </c>
      <c r="G51" s="207"/>
      <c r="H51" s="208" t="str">
        <f t="shared" si="39"/>
        <v/>
      </c>
      <c r="I51" s="199" t="str">
        <f>IF(F51="DNS","0",IF(F51="DQ","0",IF(F51="","",IF(F51="DNF","0",LOOKUP(H51,Valeurs!$A$4:'Valeurs'!$A$46,Valeurs!$B$4:'Valeurs'!$B$46)))))</f>
        <v/>
      </c>
    </row>
    <row r="52" spans="1:9" x14ac:dyDescent="0.25">
      <c r="A52" s="193">
        <f>Inscription!E15</f>
        <v>0</v>
      </c>
      <c r="B52" s="194">
        <f>Inscription!F15</f>
        <v>0</v>
      </c>
      <c r="C52" s="195"/>
      <c r="D52" s="32"/>
      <c r="E52" s="32"/>
      <c r="F52" s="196" t="str">
        <f t="shared" si="38"/>
        <v/>
      </c>
      <c r="G52" s="207"/>
      <c r="H52" s="208" t="str">
        <f t="shared" si="39"/>
        <v/>
      </c>
      <c r="I52" s="199" t="str">
        <f>IF(F52="DNS","0",IF(F52="DQ","0",IF(F52="","",IF(F52="DNF","0",LOOKUP(H52,Valeurs!$A$4:'Valeurs'!$A$46,Valeurs!$B$4:'Valeurs'!$B$46)))))</f>
        <v/>
      </c>
    </row>
    <row r="53" spans="1:9" x14ac:dyDescent="0.25">
      <c r="A53" s="193">
        <f>Inscription!E16</f>
        <v>0</v>
      </c>
      <c r="B53" s="194">
        <f>Inscription!F16</f>
        <v>0</v>
      </c>
      <c r="C53" s="195"/>
      <c r="D53" s="32"/>
      <c r="E53" s="32"/>
      <c r="F53" s="196" t="str">
        <f t="shared" si="38"/>
        <v/>
      </c>
      <c r="G53" s="207"/>
      <c r="H53" s="208" t="str">
        <f t="shared" si="39"/>
        <v/>
      </c>
      <c r="I53" s="199" t="str">
        <f>IF(F53="DNS","0",IF(F53="DQ","0",IF(F53="","",IF(F53="DNF","0",LOOKUP(H53,Valeurs!$A$4:'Valeurs'!$A$46,Valeurs!$B$4:'Valeurs'!$B$46)))))</f>
        <v/>
      </c>
    </row>
    <row r="54" spans="1:9" x14ac:dyDescent="0.25">
      <c r="A54" s="193">
        <f>Inscription!E17</f>
        <v>0</v>
      </c>
      <c r="B54" s="194">
        <f>Inscription!F17</f>
        <v>0</v>
      </c>
      <c r="C54" s="195"/>
      <c r="D54" s="32"/>
      <c r="E54" s="32"/>
      <c r="F54" s="196" t="str">
        <f t="shared" si="38"/>
        <v/>
      </c>
      <c r="G54" s="207"/>
      <c r="H54" s="208" t="str">
        <f t="shared" si="39"/>
        <v/>
      </c>
      <c r="I54" s="199" t="str">
        <f>IF(F54="DNS","0",IF(F54="DQ","0",IF(F54="","",IF(F54="DNF","0",LOOKUP(H54,Valeurs!$A$4:'Valeurs'!$A$46,Valeurs!$B$4:'Valeurs'!$B$46)))))</f>
        <v/>
      </c>
    </row>
    <row r="55" spans="1:9" x14ac:dyDescent="0.25">
      <c r="A55" s="193">
        <f>Inscription!E18</f>
        <v>0</v>
      </c>
      <c r="B55" s="194">
        <f>Inscription!F18</f>
        <v>0</v>
      </c>
      <c r="C55" s="195"/>
      <c r="D55" s="32"/>
      <c r="E55" s="32"/>
      <c r="F55" s="196" t="str">
        <f t="shared" si="38"/>
        <v/>
      </c>
      <c r="G55" s="207"/>
      <c r="H55" s="208" t="str">
        <f t="shared" si="39"/>
        <v/>
      </c>
      <c r="I55" s="199" t="str">
        <f>IF(F55="DNS","0",IF(F55="DQ","0",IF(F55="","",IF(F55="DNF","0",LOOKUP(H55,Valeurs!$A$4:'Valeurs'!$A$46,Valeurs!$B$4:'Valeurs'!$B$46)))))</f>
        <v/>
      </c>
    </row>
    <row r="56" spans="1:9" x14ac:dyDescent="0.25">
      <c r="A56" s="193">
        <f>Inscription!E19</f>
        <v>0</v>
      </c>
      <c r="B56" s="194">
        <f>Inscription!F19</f>
        <v>0</v>
      </c>
      <c r="C56" s="195"/>
      <c r="D56" s="32"/>
      <c r="E56" s="32"/>
      <c r="F56" s="196" t="str">
        <f t="shared" si="38"/>
        <v/>
      </c>
      <c r="G56" s="207"/>
      <c r="H56" s="208" t="str">
        <f t="shared" si="39"/>
        <v/>
      </c>
      <c r="I56" s="199" t="str">
        <f>IF(F56="DNS","0",IF(F56="DQ","0",IF(F56="","",IF(F56="DNF","0",LOOKUP(H56,Valeurs!$A$4:'Valeurs'!$A$46,Valeurs!$B$4:'Valeurs'!$B$46)))))</f>
        <v/>
      </c>
    </row>
    <row r="57" spans="1:9" x14ac:dyDescent="0.25">
      <c r="A57" s="193">
        <f>Inscription!E20</f>
        <v>0</v>
      </c>
      <c r="B57" s="194">
        <f>Inscription!F20</f>
        <v>0</v>
      </c>
      <c r="C57" s="195"/>
      <c r="D57" s="32"/>
      <c r="E57" s="32"/>
      <c r="F57" s="196" t="str">
        <f t="shared" si="38"/>
        <v/>
      </c>
      <c r="G57" s="207"/>
      <c r="H57" s="208" t="str">
        <f t="shared" si="39"/>
        <v/>
      </c>
      <c r="I57" s="199" t="str">
        <f>IF(F57="DNS","0",IF(F57="DQ","0",IF(F57="","",IF(F57="DNF","0",LOOKUP(H57,Valeurs!$A$4:'Valeurs'!$A$46,Valeurs!$B$4:'Valeurs'!$B$46)))))</f>
        <v/>
      </c>
    </row>
    <row r="58" spans="1:9" x14ac:dyDescent="0.25">
      <c r="A58" s="193">
        <f>Inscription!E21</f>
        <v>0</v>
      </c>
      <c r="B58" s="194">
        <f>Inscription!F21</f>
        <v>0</v>
      </c>
      <c r="C58" s="195"/>
      <c r="D58" s="32"/>
      <c r="E58" s="32"/>
      <c r="F58" s="196" t="str">
        <f t="shared" si="38"/>
        <v/>
      </c>
      <c r="G58" s="207"/>
      <c r="H58" s="208" t="str">
        <f t="shared" si="39"/>
        <v/>
      </c>
      <c r="I58" s="199" t="str">
        <f>IF(F58="DNS","0",IF(F58="DQ","0",IF(F58="","",IF(F58="DNF","0",LOOKUP(H58,Valeurs!$A$4:'Valeurs'!$A$46,Valeurs!$B$4:'Valeurs'!$B$46)))))</f>
        <v/>
      </c>
    </row>
    <row r="59" spans="1:9" x14ac:dyDescent="0.25">
      <c r="A59" s="193">
        <f>Inscription!E22</f>
        <v>0</v>
      </c>
      <c r="B59" s="194">
        <f>Inscription!F22</f>
        <v>0</v>
      </c>
      <c r="C59" s="195"/>
      <c r="D59" s="32"/>
      <c r="E59" s="32"/>
      <c r="F59" s="196" t="str">
        <f t="shared" si="38"/>
        <v/>
      </c>
      <c r="G59" s="207"/>
      <c r="H59" s="208" t="str">
        <f t="shared" si="39"/>
        <v/>
      </c>
      <c r="I59" s="199" t="str">
        <f>IF(F59="DNS","0",IF(F59="DQ","0",IF(F59="","",IF(F59="DNF","0",LOOKUP(H59,Valeurs!$A$4:'Valeurs'!$A$46,Valeurs!$B$4:'Valeurs'!$B$46)))))</f>
        <v/>
      </c>
    </row>
    <row r="60" spans="1:9" x14ac:dyDescent="0.25">
      <c r="A60" s="193">
        <f>Inscription!E23</f>
        <v>0</v>
      </c>
      <c r="B60" s="194">
        <f>Inscription!F23</f>
        <v>0</v>
      </c>
      <c r="C60" s="195"/>
      <c r="D60" s="32"/>
      <c r="E60" s="32"/>
      <c r="F60" s="196" t="str">
        <f t="shared" si="38"/>
        <v/>
      </c>
      <c r="G60" s="207"/>
      <c r="H60" s="208" t="str">
        <f t="shared" si="39"/>
        <v/>
      </c>
      <c r="I60" s="199" t="str">
        <f>IF(F60="DNS","0",IF(F60="DQ","0",IF(F60="","",IF(F60="DNF","0",LOOKUP(H60,Valeurs!$A$4:'Valeurs'!$A$46,Valeurs!$B$4:'Valeurs'!$B$46)))))</f>
        <v/>
      </c>
    </row>
    <row r="61" spans="1:9" x14ac:dyDescent="0.25">
      <c r="A61" s="193">
        <f>Inscription!E24</f>
        <v>0</v>
      </c>
      <c r="B61" s="194">
        <f>Inscription!F24</f>
        <v>0</v>
      </c>
      <c r="C61" s="195"/>
      <c r="D61" s="32"/>
      <c r="E61" s="32"/>
      <c r="F61" s="196" t="str">
        <f t="shared" si="38"/>
        <v/>
      </c>
      <c r="G61" s="207"/>
      <c r="H61" s="208" t="str">
        <f t="shared" si="39"/>
        <v/>
      </c>
      <c r="I61" s="199" t="str">
        <f>IF(F61="DNS","0",IF(F61="DQ","0",IF(F61="","",IF(F61="DNF","0",LOOKUP(H61,Valeurs!$A$4:'Valeurs'!$A$46,Valeurs!$B$4:'Valeurs'!$B$46)))))</f>
        <v/>
      </c>
    </row>
    <row r="62" spans="1:9" x14ac:dyDescent="0.25">
      <c r="A62" s="193">
        <f>Inscription!E25</f>
        <v>0</v>
      </c>
      <c r="B62" s="194">
        <f>Inscription!F25</f>
        <v>0</v>
      </c>
      <c r="C62" s="195"/>
      <c r="D62" s="32"/>
      <c r="E62" s="32"/>
      <c r="F62" s="196" t="str">
        <f t="shared" si="38"/>
        <v/>
      </c>
      <c r="G62" s="207"/>
      <c r="H62" s="208" t="str">
        <f t="shared" si="39"/>
        <v/>
      </c>
      <c r="I62" s="199" t="str">
        <f>IF(F62="DNS","0",IF(F62="DQ","0",IF(F62="","",IF(F62="DNF","0",LOOKUP(H62,Valeurs!$A$4:'Valeurs'!$A$46,Valeurs!$B$4:'Valeurs'!$B$46)))))</f>
        <v/>
      </c>
    </row>
    <row r="63" spans="1:9" x14ac:dyDescent="0.25">
      <c r="A63" s="193">
        <f>Inscription!E26</f>
        <v>0</v>
      </c>
      <c r="B63" s="194">
        <f>Inscription!F26</f>
        <v>0</v>
      </c>
      <c r="C63" s="195"/>
      <c r="D63" s="32"/>
      <c r="E63" s="32"/>
      <c r="F63" s="196" t="str">
        <f t="shared" si="38"/>
        <v/>
      </c>
      <c r="G63" s="207"/>
      <c r="H63" s="208" t="str">
        <f t="shared" si="39"/>
        <v/>
      </c>
      <c r="I63" s="199" t="str">
        <f>IF(F63="DNS","0",IF(F63="DQ","0",IF(F63="","",IF(F63="DNF","0",LOOKUP(H63,Valeurs!$A$4:'Valeurs'!$A$46,Valeurs!$B$4:'Valeurs'!$B$46)))))</f>
        <v/>
      </c>
    </row>
    <row r="64" spans="1:9" x14ac:dyDescent="0.25">
      <c r="A64" s="193">
        <f>Inscription!E27</f>
        <v>0</v>
      </c>
      <c r="B64" s="194">
        <f>Inscription!F27</f>
        <v>0</v>
      </c>
      <c r="C64" s="195"/>
      <c r="D64" s="32"/>
      <c r="E64" s="32"/>
      <c r="F64" s="196" t="str">
        <f t="shared" si="38"/>
        <v/>
      </c>
      <c r="G64" s="207"/>
      <c r="H64" s="208" t="str">
        <f t="shared" si="39"/>
        <v/>
      </c>
      <c r="I64" s="199" t="str">
        <f>IF(F64="DNS","0",IF(F64="DQ","0",IF(F64="","",IF(F64="DNF","0",LOOKUP(H64,Valeurs!$A$4:'Valeurs'!$A$46,Valeurs!$B$4:'Valeurs'!$B$46)))))</f>
        <v/>
      </c>
    </row>
    <row r="65" spans="1:9" x14ac:dyDescent="0.25">
      <c r="A65" s="193">
        <f>Inscription!E28</f>
        <v>0</v>
      </c>
      <c r="B65" s="194">
        <f>Inscription!F28</f>
        <v>0</v>
      </c>
      <c r="C65" s="195"/>
      <c r="D65" s="32"/>
      <c r="E65" s="32"/>
      <c r="F65" s="196" t="str">
        <f t="shared" si="38"/>
        <v/>
      </c>
      <c r="G65" s="207"/>
      <c r="H65" s="208" t="str">
        <f t="shared" si="39"/>
        <v/>
      </c>
      <c r="I65" s="199" t="str">
        <f>IF(F65="DNS","0",IF(F65="DQ","0",IF(F65="","",IF(F65="DNF","0",LOOKUP(H65,Valeurs!$A$4:'Valeurs'!$A$46,Valeurs!$B$4:'Valeurs'!$B$46)))))</f>
        <v/>
      </c>
    </row>
    <row r="66" spans="1:9" x14ac:dyDescent="0.25">
      <c r="A66" s="193">
        <f>Inscription!E29</f>
        <v>0</v>
      </c>
      <c r="B66" s="194">
        <f>Inscription!F29</f>
        <v>0</v>
      </c>
      <c r="C66" s="195"/>
      <c r="D66" s="32"/>
      <c r="E66" s="32"/>
      <c r="F66" s="196" t="str">
        <f t="shared" si="38"/>
        <v/>
      </c>
      <c r="G66" s="207"/>
      <c r="H66" s="208" t="str">
        <f t="shared" si="39"/>
        <v/>
      </c>
      <c r="I66" s="199" t="str">
        <f>IF(F66="DNS","0",IF(F66="DQ","0",IF(F66="","",IF(F66="DNF","0",LOOKUP(H66,Valeurs!$A$4:'Valeurs'!$A$46,Valeurs!$B$4:'Valeurs'!$B$46)))))</f>
        <v/>
      </c>
    </row>
    <row r="67" spans="1:9" x14ac:dyDescent="0.25">
      <c r="A67" s="193">
        <f>Inscription!E30</f>
        <v>0</v>
      </c>
      <c r="B67" s="194">
        <f>Inscription!F30</f>
        <v>0</v>
      </c>
      <c r="C67" s="195"/>
      <c r="D67" s="32"/>
      <c r="E67" s="32"/>
      <c r="F67" s="196" t="str">
        <f t="shared" si="38"/>
        <v/>
      </c>
      <c r="G67" s="207"/>
      <c r="H67" s="208" t="str">
        <f t="shared" si="39"/>
        <v/>
      </c>
      <c r="I67" s="199" t="str">
        <f>IF(F67="DNS","0",IF(F67="DQ","0",IF(F67="","",IF(F67="DNF","0",LOOKUP(H67,Valeurs!$A$4:'Valeurs'!$A$46,Valeurs!$B$4:'Valeurs'!$B$46)))))</f>
        <v/>
      </c>
    </row>
    <row r="68" spans="1:9" ht="15.75" thickBot="1" x14ac:dyDescent="0.3">
      <c r="A68" s="200">
        <f>Inscription!E31</f>
        <v>0</v>
      </c>
      <c r="B68" s="194">
        <f>Inscription!F31</f>
        <v>0</v>
      </c>
      <c r="C68" s="202"/>
      <c r="D68" s="33"/>
      <c r="E68" s="33"/>
      <c r="F68" s="46" t="str">
        <f>IF(D68="","",IF(D68="DQ","DQ",IF(D68="DNF","DNF",IF(D68="DNS","DNS",AVERAGE(D68,E68)))))</f>
        <v/>
      </c>
      <c r="G68" s="209"/>
      <c r="H68" s="210" t="str">
        <f t="shared" si="39"/>
        <v/>
      </c>
      <c r="I68" s="204" t="str">
        <f>IF(F68="DNS","0",IF(F68="DQ","0",IF(F68="","",IF(F68="DNF","0",LOOKUP(H68,Valeurs!$A$4:'Valeurs'!$A$46,Valeurs!$B$4:'Valeurs'!$B$46)))))</f>
        <v/>
      </c>
    </row>
    <row r="69" spans="1:9" ht="15.75" thickBot="1" x14ac:dyDescent="0.3"/>
    <row r="70" spans="1:9" ht="19.5" customHeight="1" thickBot="1" x14ac:dyDescent="0.3">
      <c r="A70" s="393" t="s">
        <v>30</v>
      </c>
      <c r="B70" s="394"/>
      <c r="C70" s="394"/>
      <c r="D70" s="394"/>
      <c r="E70" s="394"/>
      <c r="F70" s="394"/>
      <c r="G70" s="394"/>
      <c r="H70" s="394"/>
      <c r="I70" s="394"/>
    </row>
    <row r="71" spans="1:9" ht="19.5" customHeight="1" thickBot="1" x14ac:dyDescent="0.3">
      <c r="A71" s="394"/>
      <c r="B71" s="394"/>
      <c r="C71" s="394"/>
      <c r="D71" s="394"/>
      <c r="E71" s="394"/>
      <c r="F71" s="394"/>
      <c r="G71" s="394"/>
      <c r="H71" s="394"/>
      <c r="I71" s="394"/>
    </row>
    <row r="72" spans="1:9" s="185" customFormat="1" ht="30" customHeight="1" thickBot="1" x14ac:dyDescent="0.3">
      <c r="A72" s="182" t="s">
        <v>10</v>
      </c>
      <c r="B72" s="182" t="s">
        <v>11</v>
      </c>
      <c r="C72" s="183"/>
      <c r="D72" s="182" t="s">
        <v>12</v>
      </c>
      <c r="E72" s="182" t="s">
        <v>13</v>
      </c>
      <c r="F72" s="184" t="s">
        <v>14</v>
      </c>
      <c r="G72" s="183"/>
      <c r="H72" s="182" t="s">
        <v>15</v>
      </c>
      <c r="I72" s="182" t="s">
        <v>16</v>
      </c>
    </row>
    <row r="73" spans="1:9" x14ac:dyDescent="0.25">
      <c r="A73" s="186" t="str">
        <f>Inscription!E2</f>
        <v>SSSL</v>
      </c>
      <c r="B73" s="187" t="str">
        <f>Inscription!F2</f>
        <v>Paula Loaiza</v>
      </c>
      <c r="C73" s="188"/>
      <c r="D73" s="31">
        <v>1.0612268518518518E-3</v>
      </c>
      <c r="E73" s="31">
        <v>1.0673611111111112E-3</v>
      </c>
      <c r="F73" s="189">
        <f>IF(D73="","",IF(D73="DQ","DQ",IF(D73="DNF","DNF",IF(D73="DNS","DNS",AVERAGE(D73,E73)))))</f>
        <v>1.0642939814814816E-3</v>
      </c>
      <c r="G73" s="205"/>
      <c r="H73" s="206">
        <f>IF(F73="DNS","DNS",IF(F73="DQ","DQ",IF(F73="","",IF(F73="DNF","DNF",RANK(F73,$F$73:$F$102,1)))))</f>
        <v>6</v>
      </c>
      <c r="I73" s="192">
        <f>IF(F73="DNS","0",IF(F73="DQ","0",IF(F73="","",IF(F73="DNF","0",LOOKUP(H73,Valeurs!$A$4:'Valeurs'!$A$46,Valeurs!$B$4:'Valeurs'!$B$46)))))</f>
        <v>12</v>
      </c>
    </row>
    <row r="74" spans="1:9" x14ac:dyDescent="0.25">
      <c r="A74" s="193" t="str">
        <f>Inscription!E3</f>
        <v>CAEM</v>
      </c>
      <c r="B74" s="194" t="str">
        <f>Inscription!F3</f>
        <v>Audrey Desroches</v>
      </c>
      <c r="C74" s="195"/>
      <c r="D74" s="32">
        <v>1.0788194444444445E-3</v>
      </c>
      <c r="E74" s="32">
        <v>1.0980324074074074E-3</v>
      </c>
      <c r="F74" s="196">
        <f t="shared" ref="F74:F101" si="40">IF(D74="","",IF(D74="DQ","DQ",IF(D74="DNF","DNF",IF(D74="DNS","DNS",AVERAGE(D74,E74)))))</f>
        <v>1.0884259259259258E-3</v>
      </c>
      <c r="G74" s="207"/>
      <c r="H74" s="208">
        <f>IF(F74="DNS","DNS",IF(F74="DQ","DQ",IF(F74="","",IF(F74="DNF","DNF",RANK(F74,$F$73:$F$102,1)))))</f>
        <v>9</v>
      </c>
      <c r="I74" s="199">
        <f>IF(F74="DNS","0",IF(F74="DQ","0",IF(F74="","",IF(F74="DNF","0",LOOKUP(H74,Valeurs!$A$4:'Valeurs'!$A$46,Valeurs!$B$4:'Valeurs'!$B$46)))))</f>
        <v>8</v>
      </c>
    </row>
    <row r="75" spans="1:9" x14ac:dyDescent="0.25">
      <c r="A75" s="193" t="str">
        <f>Inscription!E4</f>
        <v>Dam'eauclès</v>
      </c>
      <c r="B75" s="194" t="str">
        <f>Inscription!F4</f>
        <v>Manuelle Charbonneau</v>
      </c>
      <c r="C75" s="195"/>
      <c r="D75" s="32">
        <v>9.2511574074074078E-4</v>
      </c>
      <c r="E75" s="32">
        <v>9.2592592592592585E-4</v>
      </c>
      <c r="F75" s="196">
        <f t="shared" si="40"/>
        <v>9.2552083333333332E-4</v>
      </c>
      <c r="G75" s="207"/>
      <c r="H75" s="208">
        <f t="shared" ref="H75:H102" si="41">IF(F75="DNS","DNS",IF(F75="DQ","DQ",IF(F75="","",IF(F75="DNF","DNF",RANK(F75,$F$73:$F$102,1)))))</f>
        <v>1</v>
      </c>
      <c r="I75" s="199">
        <f>IF(F75="DNS","0",IF(F75="DQ","0",IF(F75="","",IF(F75="DNF","0",LOOKUP(H75,Valeurs!$A$4:'Valeurs'!$A$46,Valeurs!$B$4:'Valeurs'!$B$46)))))</f>
        <v>20</v>
      </c>
    </row>
    <row r="76" spans="1:9" x14ac:dyDescent="0.25">
      <c r="A76" s="193" t="str">
        <f>Inscription!E5</f>
        <v>Dam'eauclès</v>
      </c>
      <c r="B76" s="194" t="str">
        <f>Inscription!F5</f>
        <v>Myriam Jacques</v>
      </c>
      <c r="C76" s="195"/>
      <c r="D76" s="32">
        <v>9.8807870370370369E-4</v>
      </c>
      <c r="E76" s="32">
        <v>9.8807870370370369E-4</v>
      </c>
      <c r="F76" s="196">
        <f t="shared" si="40"/>
        <v>9.8807870370370369E-4</v>
      </c>
      <c r="G76" s="207"/>
      <c r="H76" s="208">
        <f t="shared" si="41"/>
        <v>4</v>
      </c>
      <c r="I76" s="199">
        <f>IF(F76="DNS","0",IF(F76="DQ","0",IF(F76="","",IF(F76="DNF","0",LOOKUP(H76,Valeurs!$A$4:'Valeurs'!$A$46,Valeurs!$B$4:'Valeurs'!$B$46)))))</f>
        <v>14</v>
      </c>
    </row>
    <row r="77" spans="1:9" x14ac:dyDescent="0.25">
      <c r="A77" s="193" t="str">
        <f>Inscription!E6</f>
        <v>Dam'eauclès</v>
      </c>
      <c r="B77" s="194" t="str">
        <f>Inscription!F6</f>
        <v>Emma Lajeunesse</v>
      </c>
      <c r="C77" s="195"/>
      <c r="D77" s="32">
        <v>9.4027777777777783E-4</v>
      </c>
      <c r="E77" s="32">
        <v>9.4224537037037031E-4</v>
      </c>
      <c r="F77" s="196">
        <f t="shared" si="40"/>
        <v>9.4126157407407407E-4</v>
      </c>
      <c r="G77" s="207"/>
      <c r="H77" s="208">
        <f t="shared" si="41"/>
        <v>3</v>
      </c>
      <c r="I77" s="199">
        <f>IF(F77="DNS","0",IF(F77="DQ","0",IF(F77="","",IF(F77="DNF","0",LOOKUP(H77,Valeurs!$A$4:'Valeurs'!$A$46,Valeurs!$B$4:'Valeurs'!$B$46)))))</f>
        <v>16</v>
      </c>
    </row>
    <row r="78" spans="1:9" x14ac:dyDescent="0.25">
      <c r="A78" s="193" t="str">
        <f>Inscription!E7</f>
        <v>CSRAD</v>
      </c>
      <c r="B78" s="194" t="str">
        <f>Inscription!F7</f>
        <v>Sarah-Claude Lampron</v>
      </c>
      <c r="C78" s="195"/>
      <c r="D78" s="32">
        <v>1.0387731481481483E-3</v>
      </c>
      <c r="E78" s="32">
        <v>1.0394675925925925E-3</v>
      </c>
      <c r="F78" s="196">
        <f t="shared" si="40"/>
        <v>1.0391203703703704E-3</v>
      </c>
      <c r="G78" s="207"/>
      <c r="H78" s="208">
        <f t="shared" si="41"/>
        <v>5</v>
      </c>
      <c r="I78" s="199">
        <f>IF(F78="DNS","0",IF(F78="DQ","0",IF(F78="","",IF(F78="DNF","0",LOOKUP(H78,Valeurs!$A$4:'Valeurs'!$A$46,Valeurs!$B$4:'Valeurs'!$B$46)))))</f>
        <v>13</v>
      </c>
    </row>
    <row r="79" spans="1:9" x14ac:dyDescent="0.25">
      <c r="A79" s="193" t="str">
        <f>Inscription!E8</f>
        <v>O'méga</v>
      </c>
      <c r="B79" s="194" t="str">
        <f>Inscription!F8</f>
        <v>AnnabelleDuquet</v>
      </c>
      <c r="C79" s="195"/>
      <c r="D79" s="32">
        <v>1.0710648148148148E-3</v>
      </c>
      <c r="E79" s="32">
        <v>1.0706018518518519E-3</v>
      </c>
      <c r="F79" s="196">
        <f t="shared" si="40"/>
        <v>1.0708333333333334E-3</v>
      </c>
      <c r="G79" s="207"/>
      <c r="H79" s="208">
        <f t="shared" si="41"/>
        <v>8</v>
      </c>
      <c r="I79" s="199">
        <f>IF(F79="DNS","0",IF(F79="DQ","0",IF(F79="","",IF(F79="DNF","0",LOOKUP(H79,Valeurs!$A$4:'Valeurs'!$A$46,Valeurs!$B$4:'Valeurs'!$B$46)))))</f>
        <v>10</v>
      </c>
    </row>
    <row r="80" spans="1:9" x14ac:dyDescent="0.25">
      <c r="A80" s="193" t="str">
        <f>Inscription!E9</f>
        <v>O'méga</v>
      </c>
      <c r="B80" s="194" t="str">
        <f>Inscription!F9</f>
        <v>Odette Côté</v>
      </c>
      <c r="C80" s="195"/>
      <c r="D80" s="32" t="s">
        <v>143</v>
      </c>
      <c r="E80" s="32" t="s">
        <v>143</v>
      </c>
      <c r="F80" s="196" t="str">
        <f t="shared" si="40"/>
        <v>DQ</v>
      </c>
      <c r="G80" s="207"/>
      <c r="H80" s="208" t="str">
        <f t="shared" si="41"/>
        <v>DQ</v>
      </c>
      <c r="I80" s="199" t="str">
        <f>IF(F80="DNS","0",IF(F80="DQ","0",IF(F80="","",IF(F80="DNF","0",LOOKUP(H80,Valeurs!$A$4:'Valeurs'!$A$46,Valeurs!$B$4:'Valeurs'!$B$46)))))</f>
        <v>0</v>
      </c>
    </row>
    <row r="81" spans="1:9" x14ac:dyDescent="0.25">
      <c r="A81" s="193" t="str">
        <f>Inscription!E10</f>
        <v>30deux</v>
      </c>
      <c r="B81" s="194" t="str">
        <f>Inscription!F10</f>
        <v>Alexane Thibeault</v>
      </c>
      <c r="C81" s="195"/>
      <c r="D81" s="32">
        <v>1.0614583333333333E-3</v>
      </c>
      <c r="E81" s="32">
        <v>1.0706018518518519E-3</v>
      </c>
      <c r="F81" s="196">
        <f t="shared" si="40"/>
        <v>1.0660300925925926E-3</v>
      </c>
      <c r="G81" s="207"/>
      <c r="H81" s="208">
        <f t="shared" si="41"/>
        <v>7</v>
      </c>
      <c r="I81" s="199">
        <f>IF(F81="DNS","0",IF(F81="DQ","0",IF(F81="","",IF(F81="DNF","0",LOOKUP(H81,Valeurs!$A$4:'Valeurs'!$A$46,Valeurs!$B$4:'Valeurs'!$B$46)))))</f>
        <v>11</v>
      </c>
    </row>
    <row r="82" spans="1:9" x14ac:dyDescent="0.25">
      <c r="A82" s="193" t="str">
        <f>Inscription!E11</f>
        <v>CSRN</v>
      </c>
      <c r="B82" s="194" t="str">
        <f>Inscription!F11</f>
        <v>Rosanne Trépanier</v>
      </c>
      <c r="C82" s="195"/>
      <c r="D82" s="32">
        <v>9.3854166666666663E-4</v>
      </c>
      <c r="E82" s="32">
        <v>9.4178240740740756E-4</v>
      </c>
      <c r="F82" s="196">
        <f t="shared" si="40"/>
        <v>9.4016203703703709E-4</v>
      </c>
      <c r="G82" s="207"/>
      <c r="H82" s="208">
        <f t="shared" si="41"/>
        <v>2</v>
      </c>
      <c r="I82" s="199">
        <f>IF(F82="DNS","0",IF(F82="DQ","0",IF(F82="","",IF(F82="DNF","0",LOOKUP(H82,Valeurs!$A$4:'Valeurs'!$A$46,Valeurs!$B$4:'Valeurs'!$B$46)))))</f>
        <v>18</v>
      </c>
    </row>
    <row r="83" spans="1:9" x14ac:dyDescent="0.25">
      <c r="A83" s="193">
        <f>Inscription!E12</f>
        <v>0</v>
      </c>
      <c r="B83" s="194">
        <f>Inscription!F12</f>
        <v>0</v>
      </c>
      <c r="C83" s="195"/>
      <c r="D83" s="32"/>
      <c r="E83" s="32"/>
      <c r="F83" s="196" t="str">
        <f t="shared" si="40"/>
        <v/>
      </c>
      <c r="G83" s="207"/>
      <c r="H83" s="208" t="str">
        <f t="shared" si="41"/>
        <v/>
      </c>
      <c r="I83" s="199" t="str">
        <f>IF(F83="DNS","0",IF(F83="DQ","0",IF(F83="","",IF(F83="DNF","0",LOOKUP(H83,Valeurs!$A$4:'Valeurs'!$A$46,Valeurs!$B$4:'Valeurs'!$B$46)))))</f>
        <v/>
      </c>
    </row>
    <row r="84" spans="1:9" x14ac:dyDescent="0.25">
      <c r="A84" s="193">
        <f>Inscription!E13</f>
        <v>0</v>
      </c>
      <c r="B84" s="194">
        <f>Inscription!F13</f>
        <v>0</v>
      </c>
      <c r="C84" s="195"/>
      <c r="D84" s="32"/>
      <c r="E84" s="32"/>
      <c r="F84" s="196" t="str">
        <f t="shared" si="40"/>
        <v/>
      </c>
      <c r="G84" s="207"/>
      <c r="H84" s="208" t="str">
        <f t="shared" si="41"/>
        <v/>
      </c>
      <c r="I84" s="199" t="str">
        <f>IF(F84="DNS","0",IF(F84="DQ","0",IF(F84="","",IF(F84="DNF","0",LOOKUP(H84,Valeurs!$A$4:'Valeurs'!$A$46,Valeurs!$B$4:'Valeurs'!$B$46)))))</f>
        <v/>
      </c>
    </row>
    <row r="85" spans="1:9" x14ac:dyDescent="0.25">
      <c r="A85" s="193">
        <f>Inscription!E14</f>
        <v>0</v>
      </c>
      <c r="B85" s="194">
        <f>Inscription!F14</f>
        <v>0</v>
      </c>
      <c r="C85" s="195"/>
      <c r="D85" s="32"/>
      <c r="E85" s="32"/>
      <c r="F85" s="196" t="str">
        <f t="shared" si="40"/>
        <v/>
      </c>
      <c r="G85" s="207"/>
      <c r="H85" s="208" t="str">
        <f t="shared" si="41"/>
        <v/>
      </c>
      <c r="I85" s="199" t="str">
        <f>IF(F85="DNS","0",IF(F85="DQ","0",IF(F85="","",IF(F85="DNF","0",LOOKUP(H85,Valeurs!$A$4:'Valeurs'!$A$46,Valeurs!$B$4:'Valeurs'!$B$46)))))</f>
        <v/>
      </c>
    </row>
    <row r="86" spans="1:9" x14ac:dyDescent="0.25">
      <c r="A86" s="193">
        <f>Inscription!E15</f>
        <v>0</v>
      </c>
      <c r="B86" s="194">
        <f>Inscription!F15</f>
        <v>0</v>
      </c>
      <c r="C86" s="195"/>
      <c r="D86" s="32"/>
      <c r="E86" s="32"/>
      <c r="F86" s="196" t="str">
        <f t="shared" si="40"/>
        <v/>
      </c>
      <c r="G86" s="207"/>
      <c r="H86" s="208" t="str">
        <f t="shared" si="41"/>
        <v/>
      </c>
      <c r="I86" s="199" t="str">
        <f>IF(F86="DNS","0",IF(F86="DQ","0",IF(F86="","",IF(F86="DNF","0",LOOKUP(H86,Valeurs!$A$4:'Valeurs'!$A$46,Valeurs!$B$4:'Valeurs'!$B$46)))))</f>
        <v/>
      </c>
    </row>
    <row r="87" spans="1:9" x14ac:dyDescent="0.25">
      <c r="A87" s="193">
        <f>Inscription!E16</f>
        <v>0</v>
      </c>
      <c r="B87" s="194">
        <f>Inscription!F16</f>
        <v>0</v>
      </c>
      <c r="C87" s="195"/>
      <c r="D87" s="32"/>
      <c r="E87" s="32"/>
      <c r="F87" s="196" t="str">
        <f t="shared" si="40"/>
        <v/>
      </c>
      <c r="G87" s="207"/>
      <c r="H87" s="208" t="str">
        <f t="shared" si="41"/>
        <v/>
      </c>
      <c r="I87" s="199" t="str">
        <f>IF(F87="DNS","0",IF(F87="DQ","0",IF(F87="","",IF(F87="DNF","0",LOOKUP(H87,Valeurs!$A$4:'Valeurs'!$A$46,Valeurs!$B$4:'Valeurs'!$B$46)))))</f>
        <v/>
      </c>
    </row>
    <row r="88" spans="1:9" x14ac:dyDescent="0.25">
      <c r="A88" s="193">
        <f>Inscription!E17</f>
        <v>0</v>
      </c>
      <c r="B88" s="194">
        <f>Inscription!F17</f>
        <v>0</v>
      </c>
      <c r="C88" s="195"/>
      <c r="D88" s="32"/>
      <c r="E88" s="32"/>
      <c r="F88" s="196" t="str">
        <f t="shared" si="40"/>
        <v/>
      </c>
      <c r="G88" s="207"/>
      <c r="H88" s="208" t="str">
        <f t="shared" si="41"/>
        <v/>
      </c>
      <c r="I88" s="199" t="str">
        <f>IF(F88="DNS","0",IF(F88="DQ","0",IF(F88="","",IF(F88="DNF","0",LOOKUP(H88,Valeurs!$A$4:'Valeurs'!$A$46,Valeurs!$B$4:'Valeurs'!$B$46)))))</f>
        <v/>
      </c>
    </row>
    <row r="89" spans="1:9" x14ac:dyDescent="0.25">
      <c r="A89" s="193">
        <f>Inscription!E18</f>
        <v>0</v>
      </c>
      <c r="B89" s="194">
        <f>Inscription!F18</f>
        <v>0</v>
      </c>
      <c r="C89" s="195"/>
      <c r="D89" s="32"/>
      <c r="E89" s="32"/>
      <c r="F89" s="196" t="str">
        <f t="shared" si="40"/>
        <v/>
      </c>
      <c r="G89" s="207"/>
      <c r="H89" s="208" t="str">
        <f t="shared" si="41"/>
        <v/>
      </c>
      <c r="I89" s="199" t="str">
        <f>IF(F89="DNS","0",IF(F89="DQ","0",IF(F89="","",IF(F89="DNF","0",LOOKUP(H89,Valeurs!$A$4:'Valeurs'!$A$46,Valeurs!$B$4:'Valeurs'!$B$46)))))</f>
        <v/>
      </c>
    </row>
    <row r="90" spans="1:9" x14ac:dyDescent="0.25">
      <c r="A90" s="193">
        <f>Inscription!E19</f>
        <v>0</v>
      </c>
      <c r="B90" s="194">
        <f>Inscription!F19</f>
        <v>0</v>
      </c>
      <c r="C90" s="195"/>
      <c r="D90" s="32"/>
      <c r="E90" s="32"/>
      <c r="F90" s="196" t="str">
        <f t="shared" si="40"/>
        <v/>
      </c>
      <c r="G90" s="207"/>
      <c r="H90" s="208" t="str">
        <f t="shared" si="41"/>
        <v/>
      </c>
      <c r="I90" s="199" t="str">
        <f>IF(F90="DNS","0",IF(F90="DQ","0",IF(F90="","",IF(F90="DNF","0",LOOKUP(H90,Valeurs!$A$4:'Valeurs'!$A$46,Valeurs!$B$4:'Valeurs'!$B$46)))))</f>
        <v/>
      </c>
    </row>
    <row r="91" spans="1:9" x14ac:dyDescent="0.25">
      <c r="A91" s="193">
        <f>Inscription!E20</f>
        <v>0</v>
      </c>
      <c r="B91" s="194">
        <f>Inscription!F20</f>
        <v>0</v>
      </c>
      <c r="C91" s="195"/>
      <c r="D91" s="32"/>
      <c r="E91" s="32"/>
      <c r="F91" s="196" t="str">
        <f t="shared" si="40"/>
        <v/>
      </c>
      <c r="G91" s="207"/>
      <c r="H91" s="208" t="str">
        <f t="shared" si="41"/>
        <v/>
      </c>
      <c r="I91" s="199" t="str">
        <f>IF(F91="DNS","0",IF(F91="DQ","0",IF(F91="","",IF(F91="DNF","0",LOOKUP(H91,Valeurs!$A$4:'Valeurs'!$A$46,Valeurs!$B$4:'Valeurs'!$B$46)))))</f>
        <v/>
      </c>
    </row>
    <row r="92" spans="1:9" x14ac:dyDescent="0.25">
      <c r="A92" s="193">
        <f>Inscription!E21</f>
        <v>0</v>
      </c>
      <c r="B92" s="194">
        <f>Inscription!F21</f>
        <v>0</v>
      </c>
      <c r="C92" s="195"/>
      <c r="D92" s="32"/>
      <c r="E92" s="32"/>
      <c r="F92" s="196" t="str">
        <f t="shared" si="40"/>
        <v/>
      </c>
      <c r="G92" s="207"/>
      <c r="H92" s="208" t="str">
        <f t="shared" si="41"/>
        <v/>
      </c>
      <c r="I92" s="199" t="str">
        <f>IF(F92="DNS","0",IF(F92="DQ","0",IF(F92="","",IF(F92="DNF","0",LOOKUP(H92,Valeurs!$A$4:'Valeurs'!$A$46,Valeurs!$B$4:'Valeurs'!$B$46)))))</f>
        <v/>
      </c>
    </row>
    <row r="93" spans="1:9" x14ac:dyDescent="0.25">
      <c r="A93" s="193">
        <f>Inscription!E22</f>
        <v>0</v>
      </c>
      <c r="B93" s="194">
        <f>Inscription!F22</f>
        <v>0</v>
      </c>
      <c r="C93" s="195"/>
      <c r="D93" s="32"/>
      <c r="E93" s="32"/>
      <c r="F93" s="196" t="str">
        <f t="shared" si="40"/>
        <v/>
      </c>
      <c r="G93" s="207"/>
      <c r="H93" s="208" t="str">
        <f t="shared" si="41"/>
        <v/>
      </c>
      <c r="I93" s="199" t="str">
        <f>IF(F93="DNS","0",IF(F93="DQ","0",IF(F93="","",IF(F93="DNF","0",LOOKUP(H93,Valeurs!$A$4:'Valeurs'!$A$46,Valeurs!$B$4:'Valeurs'!$B$46)))))</f>
        <v/>
      </c>
    </row>
    <row r="94" spans="1:9" x14ac:dyDescent="0.25">
      <c r="A94" s="193">
        <f>Inscription!E23</f>
        <v>0</v>
      </c>
      <c r="B94" s="194">
        <f>Inscription!F23</f>
        <v>0</v>
      </c>
      <c r="C94" s="195"/>
      <c r="D94" s="32"/>
      <c r="E94" s="32"/>
      <c r="F94" s="196" t="str">
        <f t="shared" si="40"/>
        <v/>
      </c>
      <c r="G94" s="207"/>
      <c r="H94" s="208" t="str">
        <f t="shared" si="41"/>
        <v/>
      </c>
      <c r="I94" s="199" t="str">
        <f>IF(F94="DNS","0",IF(F94="DQ","0",IF(F94="","",IF(F94="DNF","0",LOOKUP(H94,Valeurs!$A$4:'Valeurs'!$A$46,Valeurs!$B$4:'Valeurs'!$B$46)))))</f>
        <v/>
      </c>
    </row>
    <row r="95" spans="1:9" x14ac:dyDescent="0.25">
      <c r="A95" s="193">
        <f>Inscription!E24</f>
        <v>0</v>
      </c>
      <c r="B95" s="194">
        <f>Inscription!F24</f>
        <v>0</v>
      </c>
      <c r="C95" s="195"/>
      <c r="D95" s="32"/>
      <c r="E95" s="32"/>
      <c r="F95" s="196" t="str">
        <f t="shared" si="40"/>
        <v/>
      </c>
      <c r="G95" s="207"/>
      <c r="H95" s="208" t="str">
        <f t="shared" si="41"/>
        <v/>
      </c>
      <c r="I95" s="199" t="str">
        <f>IF(F95="DNS","0",IF(F95="DQ","0",IF(F95="","",IF(F95="DNF","0",LOOKUP(H95,Valeurs!$A$4:'Valeurs'!$A$46,Valeurs!$B$4:'Valeurs'!$B$46)))))</f>
        <v/>
      </c>
    </row>
    <row r="96" spans="1:9" x14ac:dyDescent="0.25">
      <c r="A96" s="193">
        <f>Inscription!E25</f>
        <v>0</v>
      </c>
      <c r="B96" s="194">
        <f>Inscription!F25</f>
        <v>0</v>
      </c>
      <c r="C96" s="195"/>
      <c r="D96" s="32"/>
      <c r="E96" s="32"/>
      <c r="F96" s="196" t="str">
        <f t="shared" si="40"/>
        <v/>
      </c>
      <c r="G96" s="207"/>
      <c r="H96" s="208" t="str">
        <f t="shared" si="41"/>
        <v/>
      </c>
      <c r="I96" s="199" t="str">
        <f>IF(F96="DNS","0",IF(F96="DQ","0",IF(F96="","",IF(F96="DNF","0",LOOKUP(H96,Valeurs!$A$4:'Valeurs'!$A$46,Valeurs!$B$4:'Valeurs'!$B$46)))))</f>
        <v/>
      </c>
    </row>
    <row r="97" spans="1:9" x14ac:dyDescent="0.25">
      <c r="A97" s="193">
        <f>Inscription!E26</f>
        <v>0</v>
      </c>
      <c r="B97" s="194">
        <f>Inscription!F26</f>
        <v>0</v>
      </c>
      <c r="C97" s="195"/>
      <c r="D97" s="32"/>
      <c r="E97" s="32"/>
      <c r="F97" s="196" t="str">
        <f t="shared" si="40"/>
        <v/>
      </c>
      <c r="G97" s="207"/>
      <c r="H97" s="208" t="str">
        <f t="shared" si="41"/>
        <v/>
      </c>
      <c r="I97" s="199" t="str">
        <f>IF(F97="DNS","0",IF(F97="DQ","0",IF(F97="","",IF(F97="DNF","0",LOOKUP(H97,Valeurs!$A$4:'Valeurs'!$A$46,Valeurs!$B$4:'Valeurs'!$B$46)))))</f>
        <v/>
      </c>
    </row>
    <row r="98" spans="1:9" x14ac:dyDescent="0.25">
      <c r="A98" s="193">
        <f>Inscription!E27</f>
        <v>0</v>
      </c>
      <c r="B98" s="194">
        <f>Inscription!F27</f>
        <v>0</v>
      </c>
      <c r="C98" s="195"/>
      <c r="D98" s="32"/>
      <c r="E98" s="32"/>
      <c r="F98" s="196" t="str">
        <f t="shared" si="40"/>
        <v/>
      </c>
      <c r="G98" s="207"/>
      <c r="H98" s="208" t="str">
        <f t="shared" si="41"/>
        <v/>
      </c>
      <c r="I98" s="199" t="str">
        <f>IF(F98="DNS","0",IF(F98="DQ","0",IF(F98="","",IF(F98="DNF","0",LOOKUP(H98,Valeurs!$A$4:'Valeurs'!$A$46,Valeurs!$B$4:'Valeurs'!$B$46)))))</f>
        <v/>
      </c>
    </row>
    <row r="99" spans="1:9" x14ac:dyDescent="0.25">
      <c r="A99" s="193">
        <f>Inscription!E28</f>
        <v>0</v>
      </c>
      <c r="B99" s="194">
        <f>Inscription!F28</f>
        <v>0</v>
      </c>
      <c r="C99" s="195"/>
      <c r="D99" s="32"/>
      <c r="E99" s="32"/>
      <c r="F99" s="196" t="str">
        <f t="shared" si="40"/>
        <v/>
      </c>
      <c r="G99" s="207"/>
      <c r="H99" s="208" t="str">
        <f t="shared" si="41"/>
        <v/>
      </c>
      <c r="I99" s="199" t="str">
        <f>IF(F99="DNS","0",IF(F99="DQ","0",IF(F99="","",IF(F99="DNF","0",LOOKUP(H99,Valeurs!$A$4:'Valeurs'!$A$46,Valeurs!$B$4:'Valeurs'!$B$46)))))</f>
        <v/>
      </c>
    </row>
    <row r="100" spans="1:9" x14ac:dyDescent="0.25">
      <c r="A100" s="193">
        <f>Inscription!E29</f>
        <v>0</v>
      </c>
      <c r="B100" s="194">
        <f>Inscription!F29</f>
        <v>0</v>
      </c>
      <c r="C100" s="195"/>
      <c r="D100" s="32"/>
      <c r="E100" s="32"/>
      <c r="F100" s="196" t="str">
        <f t="shared" si="40"/>
        <v/>
      </c>
      <c r="G100" s="207"/>
      <c r="H100" s="208" t="str">
        <f t="shared" si="41"/>
        <v/>
      </c>
      <c r="I100" s="199" t="str">
        <f>IF(F100="DNS","0",IF(F100="DQ","0",IF(F100="","",IF(F100="DNF","0",LOOKUP(H100,Valeurs!$A$4:'Valeurs'!$A$46,Valeurs!$B$4:'Valeurs'!$B$46)))))</f>
        <v/>
      </c>
    </row>
    <row r="101" spans="1:9" x14ac:dyDescent="0.25">
      <c r="A101" s="193">
        <f>Inscription!E30</f>
        <v>0</v>
      </c>
      <c r="B101" s="194">
        <f>Inscription!F30</f>
        <v>0</v>
      </c>
      <c r="C101" s="195"/>
      <c r="D101" s="32"/>
      <c r="E101" s="32"/>
      <c r="F101" s="196" t="str">
        <f t="shared" si="40"/>
        <v/>
      </c>
      <c r="G101" s="207"/>
      <c r="H101" s="208" t="str">
        <f t="shared" si="41"/>
        <v/>
      </c>
      <c r="I101" s="199" t="str">
        <f>IF(F101="DNS","0",IF(F101="DQ","0",IF(F101="","",IF(F101="DNF","0",LOOKUP(H101,Valeurs!$A$4:'Valeurs'!$A$46,Valeurs!$B$4:'Valeurs'!$B$46)))))</f>
        <v/>
      </c>
    </row>
    <row r="102" spans="1:9" ht="15.75" thickBot="1" x14ac:dyDescent="0.3">
      <c r="A102" s="200">
        <f>Inscription!E31</f>
        <v>0</v>
      </c>
      <c r="B102" s="194">
        <f>Inscription!F31</f>
        <v>0</v>
      </c>
      <c r="C102" s="202"/>
      <c r="D102" s="33"/>
      <c r="E102" s="33"/>
      <c r="F102" s="46" t="str">
        <f>IF(D102="","",IF(D102="DQ","DQ",IF(D102="DNF","DNF",IF(D102="DNS","DNS",AVERAGE(D102,E102)))))</f>
        <v/>
      </c>
      <c r="G102" s="209"/>
      <c r="H102" s="210" t="str">
        <f t="shared" si="41"/>
        <v/>
      </c>
      <c r="I102" s="204" t="str">
        <f>IF(F102="DNS","0",IF(F102="DQ","0",IF(F102="","",IF(F102="DNF","0",LOOKUP(H102,Valeurs!$A$4:'Valeurs'!$A$46,Valeurs!$B$4:'Valeurs'!$B$46)))))</f>
        <v/>
      </c>
    </row>
    <row r="103" spans="1:9" ht="15.75" thickBot="1" x14ac:dyDescent="0.3"/>
    <row r="104" spans="1:9" ht="19.5" customHeight="1" thickBot="1" x14ac:dyDescent="0.3">
      <c r="A104" s="393" t="s">
        <v>31</v>
      </c>
      <c r="B104" s="394"/>
      <c r="C104" s="394"/>
      <c r="D104" s="394"/>
      <c r="E104" s="394"/>
      <c r="F104" s="394"/>
      <c r="G104" s="394"/>
      <c r="H104" s="394"/>
      <c r="I104" s="394"/>
    </row>
    <row r="105" spans="1:9" ht="19.5" customHeight="1" thickBot="1" x14ac:dyDescent="0.3">
      <c r="A105" s="394"/>
      <c r="B105" s="394"/>
      <c r="C105" s="394"/>
      <c r="D105" s="394"/>
      <c r="E105" s="394"/>
      <c r="F105" s="394"/>
      <c r="G105" s="394"/>
      <c r="H105" s="394"/>
      <c r="I105" s="394"/>
    </row>
    <row r="106" spans="1:9" s="185" customFormat="1" ht="30" customHeight="1" thickBot="1" x14ac:dyDescent="0.3">
      <c r="A106" s="182" t="s">
        <v>10</v>
      </c>
      <c r="B106" s="182" t="s">
        <v>11</v>
      </c>
      <c r="C106" s="183"/>
      <c r="D106" s="182" t="s">
        <v>12</v>
      </c>
      <c r="E106" s="182" t="s">
        <v>13</v>
      </c>
      <c r="F106" s="184" t="s">
        <v>14</v>
      </c>
      <c r="G106" s="183"/>
      <c r="H106" s="182" t="s">
        <v>15</v>
      </c>
      <c r="I106" s="182" t="s">
        <v>16</v>
      </c>
    </row>
    <row r="107" spans="1:9" x14ac:dyDescent="0.25">
      <c r="A107" s="186" t="str">
        <f>Inscription!E2</f>
        <v>SSSL</v>
      </c>
      <c r="B107" s="187" t="str">
        <f>Inscription!F2</f>
        <v>Paula Loaiza</v>
      </c>
      <c r="C107" s="188"/>
      <c r="D107" s="31">
        <v>1.047800925925926E-3</v>
      </c>
      <c r="E107" s="31">
        <v>1.0496527777777778E-3</v>
      </c>
      <c r="F107" s="189">
        <f>IF(D107="","",IF(D107="DQ","DQ",IF(D107="DNF","DNF",IF(D107="DNS","DNS",AVERAGE(D107,E107)))))</f>
        <v>1.0487268518518519E-3</v>
      </c>
      <c r="G107" s="205"/>
      <c r="H107" s="206">
        <f>IF(F107="DNS","DNS",IF(F107="DQ","DQ",IF(F107="","",IF(F107="DNF","DNF",RANK(F107,$F$107:$F$136,1)))))</f>
        <v>9</v>
      </c>
      <c r="I107" s="192">
        <f>IF(F107="DNS","0",IF(F107="DQ","0",IF(F107="","",IF(F107="DNF","0",LOOKUP(H107,Valeurs!$A$4:'Valeurs'!$A$46,Valeurs!$B$4:'Valeurs'!$B$46)))))</f>
        <v>8</v>
      </c>
    </row>
    <row r="108" spans="1:9" x14ac:dyDescent="0.25">
      <c r="A108" s="193" t="str">
        <f>Inscription!E3</f>
        <v>CAEM</v>
      </c>
      <c r="B108" s="194" t="str">
        <f>Inscription!F3</f>
        <v>Audrey Desroches</v>
      </c>
      <c r="C108" s="195"/>
      <c r="D108" s="32">
        <v>9.7083333333333321E-4</v>
      </c>
      <c r="E108" s="32">
        <v>9.762731481481481E-4</v>
      </c>
      <c r="F108" s="196">
        <f t="shared" ref="F108:F136" si="42">IF(D108="","",IF(D108="DQ","DQ",IF(D108="DNF","DNF",IF(D108="DNS","DNS",AVERAGE(D108,E108)))))</f>
        <v>9.7355324074074065E-4</v>
      </c>
      <c r="G108" s="207"/>
      <c r="H108" s="208">
        <f>IF(F108="DNS","DNS",IF(F108="DQ","DQ",IF(F108="","",IF(F108="DNF","DNF",RANK(F108,$F$107:$F$136,1)))))</f>
        <v>6</v>
      </c>
      <c r="I108" s="199">
        <f>IF(F108="DNS","0",IF(F108="DQ","0",IF(F108="","",IF(F108="DNF","0",LOOKUP(H108,Valeurs!$A$4:'Valeurs'!$A$46,Valeurs!$B$4:'Valeurs'!$B$46)))))</f>
        <v>12</v>
      </c>
    </row>
    <row r="109" spans="1:9" x14ac:dyDescent="0.25">
      <c r="A109" s="193" t="str">
        <f>Inscription!E4</f>
        <v>Dam'eauclès</v>
      </c>
      <c r="B109" s="194" t="str">
        <f>Inscription!F4</f>
        <v>Manuelle Charbonneau</v>
      </c>
      <c r="C109" s="195"/>
      <c r="D109" s="32">
        <v>8.1238425925925922E-4</v>
      </c>
      <c r="E109" s="32">
        <v>8.108796296296296E-4</v>
      </c>
      <c r="F109" s="196">
        <f t="shared" si="42"/>
        <v>8.1163194444444447E-4</v>
      </c>
      <c r="G109" s="207"/>
      <c r="H109" s="208">
        <f t="shared" ref="H109:H136" si="43">IF(F109="DNS","DNS",IF(F109="DQ","DQ",IF(F109="","",IF(F109="DNF","DNF",RANK(F109,$F$107:$F$136,1)))))</f>
        <v>1</v>
      </c>
      <c r="I109" s="199">
        <f>IF(F109="DNS","0",IF(F109="DQ","0",IF(F109="","",IF(F109="DNF","0",LOOKUP(H109,Valeurs!$A$4:'Valeurs'!$A$46,Valeurs!$B$4:'Valeurs'!$B$46)))))</f>
        <v>20</v>
      </c>
    </row>
    <row r="110" spans="1:9" x14ac:dyDescent="0.25">
      <c r="A110" s="193" t="str">
        <f>Inscription!E5</f>
        <v>Dam'eauclès</v>
      </c>
      <c r="B110" s="194" t="str">
        <f>Inscription!F5</f>
        <v>Myriam Jacques</v>
      </c>
      <c r="C110" s="195"/>
      <c r="D110" s="32">
        <v>9.7986111111111125E-4</v>
      </c>
      <c r="E110" s="32">
        <v>9.8379629629629642E-4</v>
      </c>
      <c r="F110" s="196">
        <f t="shared" si="42"/>
        <v>9.8182870370370394E-4</v>
      </c>
      <c r="G110" s="207"/>
      <c r="H110" s="208">
        <f t="shared" si="43"/>
        <v>8</v>
      </c>
      <c r="I110" s="199">
        <f>IF(F110="DNS","0",IF(F110="DQ","0",IF(F110="","",IF(F110="DNF","0",LOOKUP(H110,Valeurs!$A$4:'Valeurs'!$A$46,Valeurs!$B$4:'Valeurs'!$B$46)))))</f>
        <v>10</v>
      </c>
    </row>
    <row r="111" spans="1:9" x14ac:dyDescent="0.25">
      <c r="A111" s="193" t="str">
        <f>Inscription!E6</f>
        <v>Dam'eauclès</v>
      </c>
      <c r="B111" s="194" t="str">
        <f>Inscription!F6</f>
        <v>Emma Lajeunesse</v>
      </c>
      <c r="C111" s="195"/>
      <c r="D111" s="32">
        <v>9.1215277777777768E-4</v>
      </c>
      <c r="E111" s="32" t="s">
        <v>282</v>
      </c>
      <c r="F111" s="196">
        <f t="shared" si="42"/>
        <v>9.1215277777777768E-4</v>
      </c>
      <c r="G111" s="207"/>
      <c r="H111" s="208">
        <f t="shared" si="43"/>
        <v>3</v>
      </c>
      <c r="I111" s="199">
        <f>IF(F111="DNS","0",IF(F111="DQ","0",IF(F111="","",IF(F111="DNF","0",LOOKUP(H111,Valeurs!$A$4:'Valeurs'!$A$46,Valeurs!$B$4:'Valeurs'!$B$46)))))</f>
        <v>16</v>
      </c>
    </row>
    <row r="112" spans="1:9" x14ac:dyDescent="0.25">
      <c r="A112" s="193" t="str">
        <f>Inscription!E7</f>
        <v>CSRAD</v>
      </c>
      <c r="B112" s="194" t="str">
        <f>Inscription!F7</f>
        <v>Sarah-Claude Lampron</v>
      </c>
      <c r="C112" s="195"/>
      <c r="D112" s="32">
        <v>9.4618055555555558E-4</v>
      </c>
      <c r="E112" s="32">
        <v>9.4548611111111103E-4</v>
      </c>
      <c r="F112" s="196">
        <f t="shared" si="42"/>
        <v>9.4583333333333325E-4</v>
      </c>
      <c r="G112" s="207"/>
      <c r="H112" s="208">
        <f t="shared" si="43"/>
        <v>5</v>
      </c>
      <c r="I112" s="199">
        <f>IF(F112="DNS","0",IF(F112="DQ","0",IF(F112="","",IF(F112="DNF","0",LOOKUP(H112,Valeurs!$A$4:'Valeurs'!$A$46,Valeurs!$B$4:'Valeurs'!$B$46)))))</f>
        <v>13</v>
      </c>
    </row>
    <row r="113" spans="1:9" x14ac:dyDescent="0.25">
      <c r="A113" s="193" t="str">
        <f>Inscription!E8</f>
        <v>O'méga</v>
      </c>
      <c r="B113" s="194" t="str">
        <f>Inscription!F8</f>
        <v>AnnabelleDuquet</v>
      </c>
      <c r="C113" s="195"/>
      <c r="D113" s="32">
        <v>8.9375000000000001E-4</v>
      </c>
      <c r="E113" s="32">
        <v>8.9444444444444456E-4</v>
      </c>
      <c r="F113" s="196">
        <f t="shared" si="42"/>
        <v>8.9409722222222234E-4</v>
      </c>
      <c r="G113" s="207"/>
      <c r="H113" s="208">
        <f t="shared" si="43"/>
        <v>2</v>
      </c>
      <c r="I113" s="199">
        <f>IF(F113="DNS","0",IF(F113="DQ","0",IF(F113="","",IF(F113="DNF","0",LOOKUP(H113,Valeurs!$A$4:'Valeurs'!$A$46,Valeurs!$B$4:'Valeurs'!$B$46)))))</f>
        <v>18</v>
      </c>
    </row>
    <row r="114" spans="1:9" x14ac:dyDescent="0.25">
      <c r="A114" s="193" t="str">
        <f>Inscription!E9</f>
        <v>O'méga</v>
      </c>
      <c r="B114" s="194" t="str">
        <f>Inscription!F9</f>
        <v>Odette Côté</v>
      </c>
      <c r="C114" s="195"/>
      <c r="D114" s="32" t="s">
        <v>143</v>
      </c>
      <c r="E114" s="32" t="s">
        <v>143</v>
      </c>
      <c r="F114" s="196" t="str">
        <f t="shared" si="42"/>
        <v>DQ</v>
      </c>
      <c r="G114" s="207"/>
      <c r="H114" s="208" t="str">
        <f t="shared" si="43"/>
        <v>DQ</v>
      </c>
      <c r="I114" s="199" t="str">
        <f>IF(F114="DNS","0",IF(F114="DQ","0",IF(F114="","",IF(F114="DNF","0",LOOKUP(H114,Valeurs!$A$4:'Valeurs'!$A$46,Valeurs!$B$4:'Valeurs'!$B$46)))))</f>
        <v>0</v>
      </c>
    </row>
    <row r="115" spans="1:9" x14ac:dyDescent="0.25">
      <c r="A115" s="193" t="str">
        <f>Inscription!E10</f>
        <v>30deux</v>
      </c>
      <c r="B115" s="194" t="str">
        <f>Inscription!F10</f>
        <v>Alexane Thibeault</v>
      </c>
      <c r="C115" s="195"/>
      <c r="D115" s="32">
        <v>9.7905092592592597E-4</v>
      </c>
      <c r="E115" s="32">
        <v>9.7870370370370364E-4</v>
      </c>
      <c r="F115" s="196">
        <f t="shared" si="42"/>
        <v>9.788773148148148E-4</v>
      </c>
      <c r="G115" s="207"/>
      <c r="H115" s="208">
        <f t="shared" si="43"/>
        <v>7</v>
      </c>
      <c r="I115" s="199">
        <f>IF(F115="DNS","0",IF(F115="DQ","0",IF(F115="","",IF(F115="DNF","0",LOOKUP(H115,Valeurs!$A$4:'Valeurs'!$A$46,Valeurs!$B$4:'Valeurs'!$B$46)))))</f>
        <v>11</v>
      </c>
    </row>
    <row r="116" spans="1:9" x14ac:dyDescent="0.25">
      <c r="A116" s="193" t="str">
        <f>Inscription!E11</f>
        <v>CSRN</v>
      </c>
      <c r="B116" s="194" t="str">
        <f>Inscription!F11</f>
        <v>Rosanne Trépanier</v>
      </c>
      <c r="C116" s="195"/>
      <c r="D116" s="32">
        <v>9.2592592592592585E-4</v>
      </c>
      <c r="E116" s="32">
        <v>9.2523148148148141E-4</v>
      </c>
      <c r="F116" s="196">
        <f t="shared" si="42"/>
        <v>9.2557870370370363E-4</v>
      </c>
      <c r="G116" s="207"/>
      <c r="H116" s="208">
        <f t="shared" si="43"/>
        <v>4</v>
      </c>
      <c r="I116" s="199">
        <f>IF(F116="DNS","0",IF(F116="DQ","0",IF(F116="","",IF(F116="DNF","0",LOOKUP(H116,Valeurs!$A$4:'Valeurs'!$A$46,Valeurs!$B$4:'Valeurs'!$B$46)))))</f>
        <v>14</v>
      </c>
    </row>
    <row r="117" spans="1:9" x14ac:dyDescent="0.25">
      <c r="A117" s="193">
        <f>Inscription!E12</f>
        <v>0</v>
      </c>
      <c r="B117" s="194">
        <f>Inscription!F12</f>
        <v>0</v>
      </c>
      <c r="C117" s="195"/>
      <c r="D117" s="32"/>
      <c r="E117" s="32"/>
      <c r="F117" s="196" t="str">
        <f t="shared" si="42"/>
        <v/>
      </c>
      <c r="G117" s="207"/>
      <c r="H117" s="208" t="str">
        <f t="shared" si="43"/>
        <v/>
      </c>
      <c r="I117" s="199" t="str">
        <f>IF(F117="DNS","0",IF(F117="DQ","0",IF(F117="","",IF(F117="DNF","0",LOOKUP(H117,Valeurs!$A$4:'Valeurs'!$A$46,Valeurs!$B$4:'Valeurs'!$B$46)))))</f>
        <v/>
      </c>
    </row>
    <row r="118" spans="1:9" x14ac:dyDescent="0.25">
      <c r="A118" s="193">
        <f>Inscription!E13</f>
        <v>0</v>
      </c>
      <c r="B118" s="194">
        <f>Inscription!F13</f>
        <v>0</v>
      </c>
      <c r="C118" s="195"/>
      <c r="D118" s="32"/>
      <c r="E118" s="32"/>
      <c r="F118" s="196" t="str">
        <f t="shared" si="42"/>
        <v/>
      </c>
      <c r="G118" s="207"/>
      <c r="H118" s="208" t="str">
        <f t="shared" si="43"/>
        <v/>
      </c>
      <c r="I118" s="199" t="str">
        <f>IF(F118="DNS","0",IF(F118="DQ","0",IF(F118="","",IF(F118="DNF","0",LOOKUP(H118,Valeurs!$A$4:'Valeurs'!$A$46,Valeurs!$B$4:'Valeurs'!$B$46)))))</f>
        <v/>
      </c>
    </row>
    <row r="119" spans="1:9" x14ac:dyDescent="0.25">
      <c r="A119" s="193">
        <f>Inscription!E14</f>
        <v>0</v>
      </c>
      <c r="B119" s="194">
        <f>Inscription!F14</f>
        <v>0</v>
      </c>
      <c r="C119" s="195"/>
      <c r="D119" s="32"/>
      <c r="E119" s="32"/>
      <c r="F119" s="196" t="str">
        <f t="shared" si="42"/>
        <v/>
      </c>
      <c r="G119" s="207"/>
      <c r="H119" s="208" t="str">
        <f t="shared" si="43"/>
        <v/>
      </c>
      <c r="I119" s="199" t="str">
        <f>IF(F119="DNS","0",IF(F119="DQ","0",IF(F119="","",IF(F119="DNF","0",LOOKUP(H119,Valeurs!$A$4:'Valeurs'!$A$46,Valeurs!$B$4:'Valeurs'!$B$46)))))</f>
        <v/>
      </c>
    </row>
    <row r="120" spans="1:9" x14ac:dyDescent="0.25">
      <c r="A120" s="193">
        <f>Inscription!E15</f>
        <v>0</v>
      </c>
      <c r="B120" s="194">
        <f>Inscription!F15</f>
        <v>0</v>
      </c>
      <c r="C120" s="195"/>
      <c r="D120" s="32"/>
      <c r="E120" s="32"/>
      <c r="F120" s="196" t="str">
        <f t="shared" si="42"/>
        <v/>
      </c>
      <c r="G120" s="207"/>
      <c r="H120" s="208" t="str">
        <f t="shared" si="43"/>
        <v/>
      </c>
      <c r="I120" s="199" t="str">
        <f>IF(F120="DNS","0",IF(F120="DQ","0",IF(F120="","",IF(F120="DNF","0",LOOKUP(H120,Valeurs!$A$4:'Valeurs'!$A$46,Valeurs!$B$4:'Valeurs'!$B$46)))))</f>
        <v/>
      </c>
    </row>
    <row r="121" spans="1:9" x14ac:dyDescent="0.25">
      <c r="A121" s="193">
        <f>Inscription!E16</f>
        <v>0</v>
      </c>
      <c r="B121" s="194">
        <f>Inscription!F16</f>
        <v>0</v>
      </c>
      <c r="C121" s="195"/>
      <c r="D121" s="32"/>
      <c r="E121" s="32"/>
      <c r="F121" s="196" t="str">
        <f t="shared" si="42"/>
        <v/>
      </c>
      <c r="G121" s="207"/>
      <c r="H121" s="208" t="str">
        <f t="shared" si="43"/>
        <v/>
      </c>
      <c r="I121" s="199" t="str">
        <f>IF(F121="DNS","0",IF(F121="DQ","0",IF(F121="","",IF(F121="DNF","0",LOOKUP(H121,Valeurs!$A$4:'Valeurs'!$A$46,Valeurs!$B$4:'Valeurs'!$B$46)))))</f>
        <v/>
      </c>
    </row>
    <row r="122" spans="1:9" x14ac:dyDescent="0.25">
      <c r="A122" s="193">
        <f>Inscription!E17</f>
        <v>0</v>
      </c>
      <c r="B122" s="194">
        <f>Inscription!F17</f>
        <v>0</v>
      </c>
      <c r="C122" s="195"/>
      <c r="D122" s="32"/>
      <c r="E122" s="32"/>
      <c r="F122" s="196" t="str">
        <f t="shared" si="42"/>
        <v/>
      </c>
      <c r="G122" s="207"/>
      <c r="H122" s="208" t="str">
        <f t="shared" si="43"/>
        <v/>
      </c>
      <c r="I122" s="199" t="str">
        <f>IF(F122="DNS","0",IF(F122="DQ","0",IF(F122="","",IF(F122="DNF","0",LOOKUP(H122,Valeurs!$A$4:'Valeurs'!$A$46,Valeurs!$B$4:'Valeurs'!$B$46)))))</f>
        <v/>
      </c>
    </row>
    <row r="123" spans="1:9" x14ac:dyDescent="0.25">
      <c r="A123" s="193">
        <f>Inscription!E18</f>
        <v>0</v>
      </c>
      <c r="B123" s="194">
        <f>Inscription!F18</f>
        <v>0</v>
      </c>
      <c r="C123" s="195"/>
      <c r="D123" s="32"/>
      <c r="E123" s="32"/>
      <c r="F123" s="196" t="str">
        <f t="shared" si="42"/>
        <v/>
      </c>
      <c r="G123" s="207"/>
      <c r="H123" s="208" t="str">
        <f t="shared" si="43"/>
        <v/>
      </c>
      <c r="I123" s="199" t="str">
        <f>IF(F123="DNS","0",IF(F123="DQ","0",IF(F123="","",IF(F123="DNF","0",LOOKUP(H123,Valeurs!$A$4:'Valeurs'!$A$46,Valeurs!$B$4:'Valeurs'!$B$46)))))</f>
        <v/>
      </c>
    </row>
    <row r="124" spans="1:9" x14ac:dyDescent="0.25">
      <c r="A124" s="193">
        <f>Inscription!E19</f>
        <v>0</v>
      </c>
      <c r="B124" s="194">
        <f>Inscription!F19</f>
        <v>0</v>
      </c>
      <c r="C124" s="195"/>
      <c r="D124" s="32"/>
      <c r="E124" s="32"/>
      <c r="F124" s="196" t="str">
        <f t="shared" si="42"/>
        <v/>
      </c>
      <c r="G124" s="207"/>
      <c r="H124" s="208" t="str">
        <f t="shared" si="43"/>
        <v/>
      </c>
      <c r="I124" s="199" t="str">
        <f>IF(F124="DNS","0",IF(F124="DQ","0",IF(F124="","",IF(F124="DNF","0",LOOKUP(H124,Valeurs!$A$4:'Valeurs'!$A$46,Valeurs!$B$4:'Valeurs'!$B$46)))))</f>
        <v/>
      </c>
    </row>
    <row r="125" spans="1:9" x14ac:dyDescent="0.25">
      <c r="A125" s="193">
        <f>Inscription!E20</f>
        <v>0</v>
      </c>
      <c r="B125" s="194">
        <f>Inscription!F20</f>
        <v>0</v>
      </c>
      <c r="C125" s="195"/>
      <c r="D125" s="32"/>
      <c r="E125" s="32"/>
      <c r="F125" s="196" t="str">
        <f t="shared" si="42"/>
        <v/>
      </c>
      <c r="G125" s="207"/>
      <c r="H125" s="208" t="str">
        <f t="shared" si="43"/>
        <v/>
      </c>
      <c r="I125" s="199" t="str">
        <f>IF(F125="DNS","0",IF(F125="DQ","0",IF(F125="","",IF(F125="DNF","0",LOOKUP(H125,Valeurs!$A$4:'Valeurs'!$A$46,Valeurs!$B$4:'Valeurs'!$B$46)))))</f>
        <v/>
      </c>
    </row>
    <row r="126" spans="1:9" x14ac:dyDescent="0.25">
      <c r="A126" s="193">
        <f>Inscription!E21</f>
        <v>0</v>
      </c>
      <c r="B126" s="194">
        <f>Inscription!F21</f>
        <v>0</v>
      </c>
      <c r="C126" s="195"/>
      <c r="D126" s="32"/>
      <c r="E126" s="32"/>
      <c r="F126" s="196" t="str">
        <f t="shared" si="42"/>
        <v/>
      </c>
      <c r="G126" s="207"/>
      <c r="H126" s="208" t="str">
        <f t="shared" si="43"/>
        <v/>
      </c>
      <c r="I126" s="199" t="str">
        <f>IF(F126="DNS","0",IF(F126="DQ","0",IF(F126="","",IF(F126="DNF","0",LOOKUP(H126,Valeurs!$A$4:'Valeurs'!$A$46,Valeurs!$B$4:'Valeurs'!$B$46)))))</f>
        <v/>
      </c>
    </row>
    <row r="127" spans="1:9" x14ac:dyDescent="0.25">
      <c r="A127" s="193">
        <f>Inscription!E22</f>
        <v>0</v>
      </c>
      <c r="B127" s="194">
        <f>Inscription!F22</f>
        <v>0</v>
      </c>
      <c r="C127" s="195"/>
      <c r="D127" s="32"/>
      <c r="E127" s="32"/>
      <c r="F127" s="196" t="str">
        <f t="shared" si="42"/>
        <v/>
      </c>
      <c r="G127" s="207"/>
      <c r="H127" s="208" t="str">
        <f t="shared" si="43"/>
        <v/>
      </c>
      <c r="I127" s="199" t="str">
        <f>IF(F127="DNS","0",IF(F127="DQ","0",IF(F127="","",IF(F127="DNF","0",LOOKUP(H127,Valeurs!$A$4:'Valeurs'!$A$46,Valeurs!$B$4:'Valeurs'!$B$46)))))</f>
        <v/>
      </c>
    </row>
    <row r="128" spans="1:9" x14ac:dyDescent="0.25">
      <c r="A128" s="193">
        <f>Inscription!E23</f>
        <v>0</v>
      </c>
      <c r="B128" s="194">
        <f>Inscription!F23</f>
        <v>0</v>
      </c>
      <c r="C128" s="195"/>
      <c r="D128" s="32"/>
      <c r="E128" s="32"/>
      <c r="F128" s="196" t="str">
        <f t="shared" si="42"/>
        <v/>
      </c>
      <c r="G128" s="207"/>
      <c r="H128" s="208" t="str">
        <f t="shared" si="43"/>
        <v/>
      </c>
      <c r="I128" s="199" t="str">
        <f>IF(F128="DNS","0",IF(F128="DQ","0",IF(F128="","",IF(F128="DNF","0",LOOKUP(H128,Valeurs!$A$4:'Valeurs'!$A$46,Valeurs!$B$4:'Valeurs'!$B$46)))))</f>
        <v/>
      </c>
    </row>
    <row r="129" spans="1:9" x14ac:dyDescent="0.25">
      <c r="A129" s="193">
        <f>Inscription!E24</f>
        <v>0</v>
      </c>
      <c r="B129" s="194">
        <f>Inscription!F24</f>
        <v>0</v>
      </c>
      <c r="C129" s="195"/>
      <c r="D129" s="32"/>
      <c r="E129" s="32"/>
      <c r="F129" s="196" t="str">
        <f t="shared" si="42"/>
        <v/>
      </c>
      <c r="G129" s="207"/>
      <c r="H129" s="208" t="str">
        <f t="shared" si="43"/>
        <v/>
      </c>
      <c r="I129" s="199" t="str">
        <f>IF(F129="DNS","0",IF(F129="DQ","0",IF(F129="","",IF(F129="DNF","0",LOOKUP(H129,Valeurs!$A$4:'Valeurs'!$A$46,Valeurs!$B$4:'Valeurs'!$B$46)))))</f>
        <v/>
      </c>
    </row>
    <row r="130" spans="1:9" x14ac:dyDescent="0.25">
      <c r="A130" s="193">
        <f>Inscription!E25</f>
        <v>0</v>
      </c>
      <c r="B130" s="194">
        <f>Inscription!F25</f>
        <v>0</v>
      </c>
      <c r="C130" s="195"/>
      <c r="D130" s="32"/>
      <c r="E130" s="32"/>
      <c r="F130" s="196" t="str">
        <f t="shared" si="42"/>
        <v/>
      </c>
      <c r="G130" s="207"/>
      <c r="H130" s="208" t="str">
        <f t="shared" si="43"/>
        <v/>
      </c>
      <c r="I130" s="199" t="str">
        <f>IF(F130="DNS","0",IF(F130="DQ","0",IF(F130="","",IF(F130="DNF","0",LOOKUP(H130,Valeurs!$A$4:'Valeurs'!$A$46,Valeurs!$B$4:'Valeurs'!$B$46)))))</f>
        <v/>
      </c>
    </row>
    <row r="131" spans="1:9" x14ac:dyDescent="0.25">
      <c r="A131" s="193">
        <f>Inscription!E26</f>
        <v>0</v>
      </c>
      <c r="B131" s="194">
        <f>Inscription!F26</f>
        <v>0</v>
      </c>
      <c r="C131" s="195"/>
      <c r="D131" s="32"/>
      <c r="E131" s="32"/>
      <c r="F131" s="196" t="str">
        <f t="shared" si="42"/>
        <v/>
      </c>
      <c r="G131" s="207"/>
      <c r="H131" s="208" t="str">
        <f t="shared" si="43"/>
        <v/>
      </c>
      <c r="I131" s="199" t="str">
        <f>IF(F131="DNS","0",IF(F131="DQ","0",IF(F131="","",IF(F131="DNF","0",LOOKUP(H131,Valeurs!$A$4:'Valeurs'!$A$46,Valeurs!$B$4:'Valeurs'!$B$46)))))</f>
        <v/>
      </c>
    </row>
    <row r="132" spans="1:9" x14ac:dyDescent="0.25">
      <c r="A132" s="193">
        <f>Inscription!E27</f>
        <v>0</v>
      </c>
      <c r="B132" s="194">
        <f>Inscription!F27</f>
        <v>0</v>
      </c>
      <c r="C132" s="195"/>
      <c r="D132" s="32"/>
      <c r="E132" s="32"/>
      <c r="F132" s="196" t="str">
        <f t="shared" si="42"/>
        <v/>
      </c>
      <c r="G132" s="207"/>
      <c r="H132" s="208" t="str">
        <f t="shared" si="43"/>
        <v/>
      </c>
      <c r="I132" s="199" t="str">
        <f>IF(F132="DNS","0",IF(F132="DQ","0",IF(F132="","",IF(F132="DNF","0",LOOKUP(H132,Valeurs!$A$4:'Valeurs'!$A$46,Valeurs!$B$4:'Valeurs'!$B$46)))))</f>
        <v/>
      </c>
    </row>
    <row r="133" spans="1:9" x14ac:dyDescent="0.25">
      <c r="A133" s="193">
        <f>Inscription!E28</f>
        <v>0</v>
      </c>
      <c r="B133" s="194">
        <f>Inscription!F28</f>
        <v>0</v>
      </c>
      <c r="C133" s="195"/>
      <c r="D133" s="32"/>
      <c r="E133" s="32"/>
      <c r="F133" s="196" t="str">
        <f t="shared" si="42"/>
        <v/>
      </c>
      <c r="G133" s="207"/>
      <c r="H133" s="208" t="str">
        <f t="shared" si="43"/>
        <v/>
      </c>
      <c r="I133" s="199" t="str">
        <f>IF(F133="DNS","0",IF(F133="DQ","0",IF(F133="","",IF(F133="DNF","0",LOOKUP(H133,Valeurs!$A$4:'Valeurs'!$A$46,Valeurs!$B$4:'Valeurs'!$B$46)))))</f>
        <v/>
      </c>
    </row>
    <row r="134" spans="1:9" x14ac:dyDescent="0.25">
      <c r="A134" s="193">
        <f>Inscription!E29</f>
        <v>0</v>
      </c>
      <c r="B134" s="194">
        <f>Inscription!F29</f>
        <v>0</v>
      </c>
      <c r="C134" s="195"/>
      <c r="D134" s="32"/>
      <c r="E134" s="32"/>
      <c r="F134" s="196" t="str">
        <f t="shared" si="42"/>
        <v/>
      </c>
      <c r="G134" s="207"/>
      <c r="H134" s="208" t="str">
        <f t="shared" si="43"/>
        <v/>
      </c>
      <c r="I134" s="199" t="str">
        <f>IF(F134="DNS","0",IF(F134="DQ","0",IF(F134="","",IF(F134="DNF","0",LOOKUP(H134,Valeurs!$A$4:'Valeurs'!$A$46,Valeurs!$B$4:'Valeurs'!$B$46)))))</f>
        <v/>
      </c>
    </row>
    <row r="135" spans="1:9" x14ac:dyDescent="0.25">
      <c r="A135" s="193">
        <f>Inscription!E30</f>
        <v>0</v>
      </c>
      <c r="B135" s="194">
        <f>Inscription!F30</f>
        <v>0</v>
      </c>
      <c r="C135" s="195"/>
      <c r="D135" s="32"/>
      <c r="E135" s="32"/>
      <c r="F135" s="196" t="str">
        <f t="shared" si="42"/>
        <v/>
      </c>
      <c r="G135" s="207"/>
      <c r="H135" s="208" t="str">
        <f t="shared" si="43"/>
        <v/>
      </c>
      <c r="I135" s="199" t="str">
        <f>IF(F135="DNS","0",IF(F135="DQ","0",IF(F135="","",IF(F135="DNF","0",LOOKUP(H135,Valeurs!$A$4:'Valeurs'!$A$46,Valeurs!$B$4:'Valeurs'!$B$46)))))</f>
        <v/>
      </c>
    </row>
    <row r="136" spans="1:9" ht="15.75" thickBot="1" x14ac:dyDescent="0.3">
      <c r="A136" s="200">
        <f>Inscription!E31</f>
        <v>0</v>
      </c>
      <c r="B136" s="194">
        <f>Inscription!F31</f>
        <v>0</v>
      </c>
      <c r="C136" s="202"/>
      <c r="D136" s="33"/>
      <c r="E136" s="33"/>
      <c r="F136" s="46" t="str">
        <f t="shared" si="42"/>
        <v/>
      </c>
      <c r="G136" s="209"/>
      <c r="H136" s="210" t="str">
        <f t="shared" si="43"/>
        <v/>
      </c>
      <c r="I136" s="204" t="str">
        <f>IF(F136="DNS","0",IF(F136="DQ","0",IF(F136="","",IF(F136="DNF","0",LOOKUP(H136,Valeurs!$A$4:'Valeurs'!$A$46,Valeurs!$B$4:'Valeurs'!$B$46)))))</f>
        <v/>
      </c>
    </row>
    <row r="137" spans="1:9" ht="15.75" thickBot="1" x14ac:dyDescent="0.3"/>
    <row r="138" spans="1:9" ht="19.5" customHeight="1" thickBot="1" x14ac:dyDescent="0.3">
      <c r="A138" s="393" t="s">
        <v>32</v>
      </c>
      <c r="B138" s="394"/>
      <c r="C138" s="394"/>
      <c r="D138" s="394"/>
      <c r="E138" s="394"/>
      <c r="F138" s="394"/>
      <c r="G138" s="394"/>
      <c r="H138" s="394"/>
      <c r="I138" s="394"/>
    </row>
    <row r="139" spans="1:9" ht="19.5" customHeight="1" thickBot="1" x14ac:dyDescent="0.3">
      <c r="A139" s="394"/>
      <c r="B139" s="394"/>
      <c r="C139" s="394"/>
      <c r="D139" s="394"/>
      <c r="E139" s="394"/>
      <c r="F139" s="394"/>
      <c r="G139" s="394"/>
      <c r="H139" s="394"/>
      <c r="I139" s="394"/>
    </row>
    <row r="140" spans="1:9" s="185" customFormat="1" ht="30" customHeight="1" thickBot="1" x14ac:dyDescent="0.3">
      <c r="A140" s="182" t="s">
        <v>10</v>
      </c>
      <c r="B140" s="182" t="s">
        <v>11</v>
      </c>
      <c r="C140" s="183"/>
      <c r="D140" s="182" t="s">
        <v>12</v>
      </c>
      <c r="E140" s="182" t="s">
        <v>13</v>
      </c>
      <c r="F140" s="184" t="s">
        <v>14</v>
      </c>
      <c r="G140" s="183"/>
      <c r="H140" s="182" t="s">
        <v>15</v>
      </c>
      <c r="I140" s="182" t="s">
        <v>16</v>
      </c>
    </row>
    <row r="141" spans="1:9" x14ac:dyDescent="0.25">
      <c r="A141" s="186" t="str">
        <f>Inscription!E2</f>
        <v>SSSL</v>
      </c>
      <c r="B141" s="187" t="str">
        <f>Inscription!F2</f>
        <v>Paula Loaiza</v>
      </c>
      <c r="C141" s="188"/>
      <c r="D141" s="31">
        <v>6.6516203703703702E-4</v>
      </c>
      <c r="E141" s="31">
        <v>6.6296296296296296E-4</v>
      </c>
      <c r="F141" s="189">
        <f>IF(D141="","",IF(D141="DQ","DQ",IF(D141="DNF","DNF",IF(D141="DNS","DNS",AVERAGE(D141,E141)))))</f>
        <v>6.6406249999999994E-4</v>
      </c>
      <c r="G141" s="205"/>
      <c r="H141" s="206">
        <f>IF(F141="DNS","DNS",IF(F141="DQ","DQ",IF(F141="","",IF(F141="DNF","DNF",RANK(F141,$F$141:$F$170,1)))))</f>
        <v>6</v>
      </c>
      <c r="I141" s="192">
        <f>IF(F141="DNS","0",IF(F141="DQ","0",IF(F141="","",IF(F141="DNF","0",LOOKUP(H141,Valeurs!$A$4:'Valeurs'!$A$46,Valeurs!$B$4:'Valeurs'!$B$46)))))</f>
        <v>12</v>
      </c>
    </row>
    <row r="142" spans="1:9" x14ac:dyDescent="0.25">
      <c r="A142" s="193" t="str">
        <f>Inscription!E3</f>
        <v>CAEM</v>
      </c>
      <c r="B142" s="194" t="str">
        <f>Inscription!F3</f>
        <v>Audrey Desroches</v>
      </c>
      <c r="C142" s="195"/>
      <c r="D142" s="32">
        <v>6.5868055555555547E-4</v>
      </c>
      <c r="E142" s="32">
        <v>6.5682870370370374E-4</v>
      </c>
      <c r="F142" s="196">
        <f t="shared" ref="F142:F170" si="44">IF(D142="","",IF(D142="DQ","DQ",IF(D142="DNF","DNF",IF(D142="DNS","DNS",AVERAGE(D142,E142)))))</f>
        <v>6.5775462962962966E-4</v>
      </c>
      <c r="G142" s="207"/>
      <c r="H142" s="208">
        <f>IF(F142="DNS","DNS",IF(F142="DQ","DQ",IF(F142="","",IF(F142="DNF","DNF",RANK(F142,$F$141:$F$170,1)))))</f>
        <v>5</v>
      </c>
      <c r="I142" s="199">
        <f>IF(F142="DNS","0",IF(F142="DQ","0",IF(F142="","",IF(F142="DNF","0",LOOKUP(H142,Valeurs!$A$4:'Valeurs'!$A$46,Valeurs!$B$4:'Valeurs'!$B$46)))))</f>
        <v>13</v>
      </c>
    </row>
    <row r="143" spans="1:9" x14ac:dyDescent="0.25">
      <c r="A143" s="193" t="str">
        <f>Inscription!E4</f>
        <v>Dam'eauclès</v>
      </c>
      <c r="B143" s="194" t="str">
        <f>Inscription!F4</f>
        <v>Manuelle Charbonneau</v>
      </c>
      <c r="C143" s="195"/>
      <c r="D143" s="32">
        <v>5.346064814814815E-4</v>
      </c>
      <c r="E143" s="32">
        <v>5.3495370370370372E-4</v>
      </c>
      <c r="F143" s="196">
        <f t="shared" si="44"/>
        <v>5.3478009259259256E-4</v>
      </c>
      <c r="G143" s="207"/>
      <c r="H143" s="208">
        <f t="shared" ref="H143:H170" si="45">IF(F143="DNS","DNS",IF(F143="DQ","DQ",IF(F143="","",IF(F143="DNF","DNF",RANK(F143,$F$141:$F$170,1)))))</f>
        <v>1</v>
      </c>
      <c r="I143" s="199">
        <f>IF(F143="DNS","0",IF(F143="DQ","0",IF(F143="","",IF(F143="DNF","0",LOOKUP(H143,Valeurs!$A$4:'Valeurs'!$A$46,Valeurs!$B$4:'Valeurs'!$B$46)))))</f>
        <v>20</v>
      </c>
    </row>
    <row r="144" spans="1:9" x14ac:dyDescent="0.25">
      <c r="A144" s="193" t="str">
        <f>Inscription!E5</f>
        <v>Dam'eauclès</v>
      </c>
      <c r="B144" s="194" t="str">
        <f>Inscription!F5</f>
        <v>Myriam Jacques</v>
      </c>
      <c r="C144" s="195"/>
      <c r="D144" s="32">
        <v>6.3657407407407402E-4</v>
      </c>
      <c r="E144" s="32">
        <v>6.3877314814814808E-4</v>
      </c>
      <c r="F144" s="196">
        <f t="shared" si="44"/>
        <v>6.3767361111111099E-4</v>
      </c>
      <c r="G144" s="207"/>
      <c r="H144" s="208">
        <f t="shared" si="45"/>
        <v>4</v>
      </c>
      <c r="I144" s="199">
        <f>IF(F144="DNS","0",IF(F144="DQ","0",IF(F144="","",IF(F144="DNF","0",LOOKUP(H144,Valeurs!$A$4:'Valeurs'!$A$46,Valeurs!$B$4:'Valeurs'!$B$46)))))</f>
        <v>14</v>
      </c>
    </row>
    <row r="145" spans="1:9" x14ac:dyDescent="0.25">
      <c r="A145" s="193" t="str">
        <f>Inscription!E6</f>
        <v>Dam'eauclès</v>
      </c>
      <c r="B145" s="194" t="str">
        <f>Inscription!F6</f>
        <v>Emma Lajeunesse</v>
      </c>
      <c r="C145" s="195"/>
      <c r="D145" s="32">
        <v>5.6678240740740734E-4</v>
      </c>
      <c r="E145" s="32">
        <v>5.6493055555555561E-4</v>
      </c>
      <c r="F145" s="196">
        <f t="shared" si="44"/>
        <v>5.6585648148148142E-4</v>
      </c>
      <c r="G145" s="207"/>
      <c r="H145" s="208">
        <f t="shared" si="45"/>
        <v>2</v>
      </c>
      <c r="I145" s="199">
        <f>IF(F145="DNS","0",IF(F145="DQ","0",IF(F145="","",IF(F145="DNF","0",LOOKUP(H145,Valeurs!$A$4:'Valeurs'!$A$46,Valeurs!$B$4:'Valeurs'!$B$46)))))</f>
        <v>18</v>
      </c>
    </row>
    <row r="146" spans="1:9" x14ac:dyDescent="0.25">
      <c r="A146" s="193" t="str">
        <f>Inscription!E7</f>
        <v>CSRAD</v>
      </c>
      <c r="B146" s="194" t="str">
        <f>Inscription!F7</f>
        <v>Sarah-Claude Lampron</v>
      </c>
      <c r="C146" s="195"/>
      <c r="D146" s="32">
        <v>7.2013888888888876E-4</v>
      </c>
      <c r="E146" s="32">
        <v>7.164351851851853E-4</v>
      </c>
      <c r="F146" s="196">
        <f t="shared" si="44"/>
        <v>7.1828703703703703E-4</v>
      </c>
      <c r="G146" s="207"/>
      <c r="H146" s="208">
        <f t="shared" si="45"/>
        <v>7</v>
      </c>
      <c r="I146" s="199">
        <f>IF(F146="DNS","0",IF(F146="DQ","0",IF(F146="","",IF(F146="DNF","0",LOOKUP(H146,Valeurs!$A$4:'Valeurs'!$A$46,Valeurs!$B$4:'Valeurs'!$B$46)))))</f>
        <v>11</v>
      </c>
    </row>
    <row r="147" spans="1:9" x14ac:dyDescent="0.25">
      <c r="A147" s="193" t="str">
        <f>Inscription!E8</f>
        <v>O'méga</v>
      </c>
      <c r="B147" s="194" t="str">
        <f>Inscription!F8</f>
        <v>AnnabelleDuquet</v>
      </c>
      <c r="C147" s="195"/>
      <c r="D147" s="32">
        <v>6.2615740740740741E-4</v>
      </c>
      <c r="E147" s="32">
        <v>6.5281249999999992E-3</v>
      </c>
      <c r="F147" s="196">
        <f t="shared" si="44"/>
        <v>3.5771412037037035E-3</v>
      </c>
      <c r="G147" s="207"/>
      <c r="H147" s="208">
        <f t="shared" si="45"/>
        <v>9</v>
      </c>
      <c r="I147" s="199">
        <f>IF(F147="DNS","0",IF(F147="DQ","0",IF(F147="","",IF(F147="DNF","0",LOOKUP(H147,Valeurs!$A$4:'Valeurs'!$A$46,Valeurs!$B$4:'Valeurs'!$B$46)))))</f>
        <v>8</v>
      </c>
    </row>
    <row r="148" spans="1:9" x14ac:dyDescent="0.25">
      <c r="A148" s="193" t="str">
        <f>Inscription!E9</f>
        <v>O'méga</v>
      </c>
      <c r="B148" s="194" t="str">
        <f>Inscription!F9</f>
        <v>Odette Côté</v>
      </c>
      <c r="C148" s="195"/>
      <c r="D148" s="32">
        <v>9.3865740740740726E-4</v>
      </c>
      <c r="E148" s="32">
        <v>9.4004629629629614E-4</v>
      </c>
      <c r="F148" s="196">
        <f t="shared" si="44"/>
        <v>9.393518518518517E-4</v>
      </c>
      <c r="G148" s="207"/>
      <c r="H148" s="208">
        <f t="shared" si="45"/>
        <v>8</v>
      </c>
      <c r="I148" s="199">
        <f>IF(F148="DNS","0",IF(F148="DQ","0",IF(F148="","",IF(F148="DNF","0",LOOKUP(H148,Valeurs!$A$4:'Valeurs'!$A$46,Valeurs!$B$4:'Valeurs'!$B$46)))))</f>
        <v>10</v>
      </c>
    </row>
    <row r="149" spans="1:9" x14ac:dyDescent="0.25">
      <c r="A149" s="193" t="str">
        <f>Inscription!E10</f>
        <v>30deux</v>
      </c>
      <c r="B149" s="194" t="str">
        <f>Inscription!F10</f>
        <v>Alexane Thibeault</v>
      </c>
      <c r="C149" s="195"/>
      <c r="D149" s="32" t="s">
        <v>143</v>
      </c>
      <c r="E149" s="32" t="s">
        <v>143</v>
      </c>
      <c r="F149" s="196" t="str">
        <f t="shared" si="44"/>
        <v>DQ</v>
      </c>
      <c r="G149" s="207"/>
      <c r="H149" s="208" t="str">
        <f t="shared" si="45"/>
        <v>DQ</v>
      </c>
      <c r="I149" s="199" t="str">
        <f>IF(F149="DNS","0",IF(F149="DQ","0",IF(F149="","",IF(F149="DNF","0",LOOKUP(H149,Valeurs!$A$4:'Valeurs'!$A$46,Valeurs!$B$4:'Valeurs'!$B$46)))))</f>
        <v>0</v>
      </c>
    </row>
    <row r="150" spans="1:9" x14ac:dyDescent="0.25">
      <c r="A150" s="193" t="str">
        <f>Inscription!E11</f>
        <v>CSRN</v>
      </c>
      <c r="B150" s="194" t="str">
        <f>Inscription!F11</f>
        <v>Rosanne Trépanier</v>
      </c>
      <c r="C150" s="195"/>
      <c r="D150" s="32">
        <v>6.2789351851851851E-4</v>
      </c>
      <c r="E150" s="32">
        <v>6.2824074074074073E-4</v>
      </c>
      <c r="F150" s="196">
        <f t="shared" si="44"/>
        <v>6.2806712962962968E-4</v>
      </c>
      <c r="G150" s="207"/>
      <c r="H150" s="208">
        <f t="shared" si="45"/>
        <v>3</v>
      </c>
      <c r="I150" s="199">
        <f>IF(F150="DNS","0",IF(F150="DQ","0",IF(F150="","",IF(F150="DNF","0",LOOKUP(H150,Valeurs!$A$4:'Valeurs'!$A$46,Valeurs!$B$4:'Valeurs'!$B$46)))))</f>
        <v>16</v>
      </c>
    </row>
    <row r="151" spans="1:9" x14ac:dyDescent="0.25">
      <c r="A151" s="193">
        <f>Inscription!E12</f>
        <v>0</v>
      </c>
      <c r="B151" s="194">
        <f>Inscription!F12</f>
        <v>0</v>
      </c>
      <c r="C151" s="195"/>
      <c r="D151" s="32"/>
      <c r="E151" s="32"/>
      <c r="F151" s="196" t="str">
        <f t="shared" si="44"/>
        <v/>
      </c>
      <c r="G151" s="207"/>
      <c r="H151" s="208" t="str">
        <f t="shared" si="45"/>
        <v/>
      </c>
      <c r="I151" s="199" t="str">
        <f>IF(F151="DNS","0",IF(F151="DQ","0",IF(F151="","",IF(F151="DNF","0",LOOKUP(H151,Valeurs!$A$4:'Valeurs'!$A$46,Valeurs!$B$4:'Valeurs'!$B$46)))))</f>
        <v/>
      </c>
    </row>
    <row r="152" spans="1:9" x14ac:dyDescent="0.25">
      <c r="A152" s="193">
        <f>Inscription!E13</f>
        <v>0</v>
      </c>
      <c r="B152" s="194">
        <f>Inscription!F13</f>
        <v>0</v>
      </c>
      <c r="C152" s="195"/>
      <c r="D152" s="32"/>
      <c r="E152" s="32"/>
      <c r="F152" s="196" t="str">
        <f t="shared" si="44"/>
        <v/>
      </c>
      <c r="G152" s="207"/>
      <c r="H152" s="208" t="str">
        <f t="shared" si="45"/>
        <v/>
      </c>
      <c r="I152" s="199" t="str">
        <f>IF(F152="DNS","0",IF(F152="DQ","0",IF(F152="","",IF(F152="DNF","0",LOOKUP(H152,Valeurs!$A$4:'Valeurs'!$A$46,Valeurs!$B$4:'Valeurs'!$B$46)))))</f>
        <v/>
      </c>
    </row>
    <row r="153" spans="1:9" x14ac:dyDescent="0.25">
      <c r="A153" s="193">
        <f>Inscription!E14</f>
        <v>0</v>
      </c>
      <c r="B153" s="194">
        <f>Inscription!F14</f>
        <v>0</v>
      </c>
      <c r="C153" s="195"/>
      <c r="D153" s="32"/>
      <c r="E153" s="32"/>
      <c r="F153" s="196" t="str">
        <f t="shared" si="44"/>
        <v/>
      </c>
      <c r="G153" s="207"/>
      <c r="H153" s="208" t="str">
        <f t="shared" si="45"/>
        <v/>
      </c>
      <c r="I153" s="199" t="str">
        <f>IF(F153="DNS","0",IF(F153="DQ","0",IF(F153="","",IF(F153="DNF","0",LOOKUP(H153,Valeurs!$A$4:'Valeurs'!$A$46,Valeurs!$B$4:'Valeurs'!$B$46)))))</f>
        <v/>
      </c>
    </row>
    <row r="154" spans="1:9" x14ac:dyDescent="0.25">
      <c r="A154" s="193">
        <f>Inscription!E15</f>
        <v>0</v>
      </c>
      <c r="B154" s="194">
        <f>Inscription!F15</f>
        <v>0</v>
      </c>
      <c r="C154" s="195"/>
      <c r="D154" s="32"/>
      <c r="E154" s="32"/>
      <c r="F154" s="196" t="str">
        <f t="shared" si="44"/>
        <v/>
      </c>
      <c r="G154" s="207"/>
      <c r="H154" s="208" t="str">
        <f t="shared" si="45"/>
        <v/>
      </c>
      <c r="I154" s="199" t="str">
        <f>IF(F154="DNS","0",IF(F154="DQ","0",IF(F154="","",IF(F154="DNF","0",LOOKUP(H154,Valeurs!$A$4:'Valeurs'!$A$46,Valeurs!$B$4:'Valeurs'!$B$46)))))</f>
        <v/>
      </c>
    </row>
    <row r="155" spans="1:9" x14ac:dyDescent="0.25">
      <c r="A155" s="193">
        <f>Inscription!E16</f>
        <v>0</v>
      </c>
      <c r="B155" s="194">
        <f>Inscription!F16</f>
        <v>0</v>
      </c>
      <c r="C155" s="195"/>
      <c r="D155" s="32"/>
      <c r="E155" s="32"/>
      <c r="F155" s="196" t="str">
        <f t="shared" si="44"/>
        <v/>
      </c>
      <c r="G155" s="207"/>
      <c r="H155" s="208" t="str">
        <f t="shared" si="45"/>
        <v/>
      </c>
      <c r="I155" s="199" t="str">
        <f>IF(F155="DNS","0",IF(F155="DQ","0",IF(F155="","",IF(F155="DNF","0",LOOKUP(H155,Valeurs!$A$4:'Valeurs'!$A$46,Valeurs!$B$4:'Valeurs'!$B$46)))))</f>
        <v/>
      </c>
    </row>
    <row r="156" spans="1:9" x14ac:dyDescent="0.25">
      <c r="A156" s="193">
        <f>Inscription!E17</f>
        <v>0</v>
      </c>
      <c r="B156" s="194">
        <f>Inscription!F17</f>
        <v>0</v>
      </c>
      <c r="C156" s="195"/>
      <c r="D156" s="32"/>
      <c r="E156" s="32"/>
      <c r="F156" s="196" t="str">
        <f t="shared" si="44"/>
        <v/>
      </c>
      <c r="G156" s="207"/>
      <c r="H156" s="208" t="str">
        <f t="shared" si="45"/>
        <v/>
      </c>
      <c r="I156" s="199" t="str">
        <f>IF(F156="DNS","0",IF(F156="DQ","0",IF(F156="","",IF(F156="DNF","0",LOOKUP(H156,Valeurs!$A$4:'Valeurs'!$A$46,Valeurs!$B$4:'Valeurs'!$B$46)))))</f>
        <v/>
      </c>
    </row>
    <row r="157" spans="1:9" x14ac:dyDescent="0.25">
      <c r="A157" s="193">
        <f>Inscription!E18</f>
        <v>0</v>
      </c>
      <c r="B157" s="194">
        <f>Inscription!F18</f>
        <v>0</v>
      </c>
      <c r="C157" s="195"/>
      <c r="D157" s="32"/>
      <c r="E157" s="32"/>
      <c r="F157" s="196" t="str">
        <f t="shared" si="44"/>
        <v/>
      </c>
      <c r="G157" s="207"/>
      <c r="H157" s="208" t="str">
        <f t="shared" si="45"/>
        <v/>
      </c>
      <c r="I157" s="199" t="str">
        <f>IF(F157="DNS","0",IF(F157="DQ","0",IF(F157="","",IF(F157="DNF","0",LOOKUP(H157,Valeurs!$A$4:'Valeurs'!$A$46,Valeurs!$B$4:'Valeurs'!$B$46)))))</f>
        <v/>
      </c>
    </row>
    <row r="158" spans="1:9" x14ac:dyDescent="0.25">
      <c r="A158" s="193">
        <f>Inscription!E19</f>
        <v>0</v>
      </c>
      <c r="B158" s="194">
        <f>Inscription!F19</f>
        <v>0</v>
      </c>
      <c r="C158" s="195"/>
      <c r="D158" s="32"/>
      <c r="E158" s="32"/>
      <c r="F158" s="196" t="str">
        <f t="shared" si="44"/>
        <v/>
      </c>
      <c r="G158" s="207"/>
      <c r="H158" s="208" t="str">
        <f t="shared" si="45"/>
        <v/>
      </c>
      <c r="I158" s="199" t="str">
        <f>IF(F158="DNS","0",IF(F158="DQ","0",IF(F158="","",IF(F158="DNF","0",LOOKUP(H158,Valeurs!$A$4:'Valeurs'!$A$46,Valeurs!$B$4:'Valeurs'!$B$46)))))</f>
        <v/>
      </c>
    </row>
    <row r="159" spans="1:9" x14ac:dyDescent="0.25">
      <c r="A159" s="193">
        <f>Inscription!E20</f>
        <v>0</v>
      </c>
      <c r="B159" s="194">
        <f>Inscription!F20</f>
        <v>0</v>
      </c>
      <c r="C159" s="195"/>
      <c r="D159" s="32"/>
      <c r="E159" s="32"/>
      <c r="F159" s="196" t="str">
        <f t="shared" si="44"/>
        <v/>
      </c>
      <c r="G159" s="207"/>
      <c r="H159" s="208" t="str">
        <f t="shared" si="45"/>
        <v/>
      </c>
      <c r="I159" s="199" t="str">
        <f>IF(F159="DNS","0",IF(F159="DQ","0",IF(F159="","",IF(F159="DNF","0",LOOKUP(H159,Valeurs!$A$4:'Valeurs'!$A$46,Valeurs!$B$4:'Valeurs'!$B$46)))))</f>
        <v/>
      </c>
    </row>
    <row r="160" spans="1:9" x14ac:dyDescent="0.25">
      <c r="A160" s="193">
        <f>Inscription!E21</f>
        <v>0</v>
      </c>
      <c r="B160" s="194">
        <f>Inscription!F21</f>
        <v>0</v>
      </c>
      <c r="C160" s="195"/>
      <c r="D160" s="32"/>
      <c r="E160" s="32"/>
      <c r="F160" s="196" t="str">
        <f t="shared" si="44"/>
        <v/>
      </c>
      <c r="G160" s="207"/>
      <c r="H160" s="208" t="str">
        <f t="shared" si="45"/>
        <v/>
      </c>
      <c r="I160" s="199" t="str">
        <f>IF(F160="DNS","0",IF(F160="DQ","0",IF(F160="","",IF(F160="DNF","0",LOOKUP(H160,Valeurs!$A$4:'Valeurs'!$A$46,Valeurs!$B$4:'Valeurs'!$B$46)))))</f>
        <v/>
      </c>
    </row>
    <row r="161" spans="1:9" x14ac:dyDescent="0.25">
      <c r="A161" s="193">
        <f>Inscription!E22</f>
        <v>0</v>
      </c>
      <c r="B161" s="194">
        <f>Inscription!F22</f>
        <v>0</v>
      </c>
      <c r="C161" s="195"/>
      <c r="D161" s="32"/>
      <c r="E161" s="32"/>
      <c r="F161" s="196" t="str">
        <f t="shared" si="44"/>
        <v/>
      </c>
      <c r="G161" s="207"/>
      <c r="H161" s="208" t="str">
        <f t="shared" si="45"/>
        <v/>
      </c>
      <c r="I161" s="199" t="str">
        <f>IF(F161="DNS","0",IF(F161="DQ","0",IF(F161="","",IF(F161="DNF","0",LOOKUP(H161,Valeurs!$A$4:'Valeurs'!$A$46,Valeurs!$B$4:'Valeurs'!$B$46)))))</f>
        <v/>
      </c>
    </row>
    <row r="162" spans="1:9" x14ac:dyDescent="0.25">
      <c r="A162" s="193">
        <f>Inscription!E23</f>
        <v>0</v>
      </c>
      <c r="B162" s="194">
        <f>Inscription!F23</f>
        <v>0</v>
      </c>
      <c r="C162" s="195"/>
      <c r="D162" s="32"/>
      <c r="E162" s="32"/>
      <c r="F162" s="196" t="str">
        <f t="shared" si="44"/>
        <v/>
      </c>
      <c r="G162" s="207"/>
      <c r="H162" s="208" t="str">
        <f t="shared" si="45"/>
        <v/>
      </c>
      <c r="I162" s="199" t="str">
        <f>IF(F162="DNS","0",IF(F162="DQ","0",IF(F162="","",IF(F162="DNF","0",LOOKUP(H162,Valeurs!$A$4:'Valeurs'!$A$46,Valeurs!$B$4:'Valeurs'!$B$46)))))</f>
        <v/>
      </c>
    </row>
    <row r="163" spans="1:9" x14ac:dyDescent="0.25">
      <c r="A163" s="193">
        <f>Inscription!E24</f>
        <v>0</v>
      </c>
      <c r="B163" s="194">
        <f>Inscription!F24</f>
        <v>0</v>
      </c>
      <c r="C163" s="195"/>
      <c r="D163" s="32"/>
      <c r="E163" s="32"/>
      <c r="F163" s="196" t="str">
        <f t="shared" si="44"/>
        <v/>
      </c>
      <c r="G163" s="207"/>
      <c r="H163" s="208" t="str">
        <f t="shared" si="45"/>
        <v/>
      </c>
      <c r="I163" s="199" t="str">
        <f>IF(F163="DNS","0",IF(F163="DQ","0",IF(F163="","",IF(F163="DNF","0",LOOKUP(H163,Valeurs!$A$4:'Valeurs'!$A$46,Valeurs!$B$4:'Valeurs'!$B$46)))))</f>
        <v/>
      </c>
    </row>
    <row r="164" spans="1:9" x14ac:dyDescent="0.25">
      <c r="A164" s="193">
        <f>Inscription!E25</f>
        <v>0</v>
      </c>
      <c r="B164" s="194">
        <f>Inscription!F25</f>
        <v>0</v>
      </c>
      <c r="C164" s="195"/>
      <c r="D164" s="32"/>
      <c r="E164" s="32"/>
      <c r="F164" s="196" t="str">
        <f t="shared" si="44"/>
        <v/>
      </c>
      <c r="G164" s="207"/>
      <c r="H164" s="208" t="str">
        <f t="shared" si="45"/>
        <v/>
      </c>
      <c r="I164" s="199" t="str">
        <f>IF(F164="DNS","0",IF(F164="DQ","0",IF(F164="","",IF(F164="DNF","0",LOOKUP(H164,Valeurs!$A$4:'Valeurs'!$A$46,Valeurs!$B$4:'Valeurs'!$B$46)))))</f>
        <v/>
      </c>
    </row>
    <row r="165" spans="1:9" x14ac:dyDescent="0.25">
      <c r="A165" s="193">
        <f>Inscription!E26</f>
        <v>0</v>
      </c>
      <c r="B165" s="194">
        <f>Inscription!F26</f>
        <v>0</v>
      </c>
      <c r="C165" s="195"/>
      <c r="D165" s="32"/>
      <c r="E165" s="32"/>
      <c r="F165" s="196" t="str">
        <f t="shared" si="44"/>
        <v/>
      </c>
      <c r="G165" s="207"/>
      <c r="H165" s="208" t="str">
        <f t="shared" si="45"/>
        <v/>
      </c>
      <c r="I165" s="199" t="str">
        <f>IF(F165="DNS","0",IF(F165="DQ","0",IF(F165="","",IF(F165="DNF","0",LOOKUP(H165,Valeurs!$A$4:'Valeurs'!$A$46,Valeurs!$B$4:'Valeurs'!$B$46)))))</f>
        <v/>
      </c>
    </row>
    <row r="166" spans="1:9" x14ac:dyDescent="0.25">
      <c r="A166" s="193">
        <f>Inscription!E27</f>
        <v>0</v>
      </c>
      <c r="B166" s="194">
        <f>Inscription!F27</f>
        <v>0</v>
      </c>
      <c r="C166" s="195"/>
      <c r="D166" s="32"/>
      <c r="E166" s="32"/>
      <c r="F166" s="196" t="str">
        <f t="shared" si="44"/>
        <v/>
      </c>
      <c r="G166" s="207"/>
      <c r="H166" s="208" t="str">
        <f t="shared" si="45"/>
        <v/>
      </c>
      <c r="I166" s="199" t="str">
        <f>IF(F166="DNS","0",IF(F166="DQ","0",IF(F166="","",IF(F166="DNF","0",LOOKUP(H166,Valeurs!$A$4:'Valeurs'!$A$46,Valeurs!$B$4:'Valeurs'!$B$46)))))</f>
        <v/>
      </c>
    </row>
    <row r="167" spans="1:9" x14ac:dyDescent="0.25">
      <c r="A167" s="193">
        <f>Inscription!E28</f>
        <v>0</v>
      </c>
      <c r="B167" s="194">
        <f>Inscription!F28</f>
        <v>0</v>
      </c>
      <c r="C167" s="195"/>
      <c r="D167" s="32"/>
      <c r="E167" s="32"/>
      <c r="F167" s="196" t="str">
        <f t="shared" si="44"/>
        <v/>
      </c>
      <c r="G167" s="207"/>
      <c r="H167" s="208" t="str">
        <f t="shared" si="45"/>
        <v/>
      </c>
      <c r="I167" s="199" t="str">
        <f>IF(F167="DNS","0",IF(F167="DQ","0",IF(F167="","",IF(F167="DNF","0",LOOKUP(H167,Valeurs!$A$4:'Valeurs'!$A$46,Valeurs!$B$4:'Valeurs'!$B$46)))))</f>
        <v/>
      </c>
    </row>
    <row r="168" spans="1:9" x14ac:dyDescent="0.25">
      <c r="A168" s="193">
        <f>Inscription!E29</f>
        <v>0</v>
      </c>
      <c r="B168" s="194">
        <f>Inscription!F29</f>
        <v>0</v>
      </c>
      <c r="C168" s="195"/>
      <c r="D168" s="32"/>
      <c r="E168" s="32"/>
      <c r="F168" s="196" t="str">
        <f t="shared" si="44"/>
        <v/>
      </c>
      <c r="G168" s="207"/>
      <c r="H168" s="208" t="str">
        <f t="shared" si="45"/>
        <v/>
      </c>
      <c r="I168" s="199" t="str">
        <f>IF(F168="DNS","0",IF(F168="DQ","0",IF(F168="","",IF(F168="DNF","0",LOOKUP(H168,Valeurs!$A$4:'Valeurs'!$A$46,Valeurs!$B$4:'Valeurs'!$B$46)))))</f>
        <v/>
      </c>
    </row>
    <row r="169" spans="1:9" x14ac:dyDescent="0.25">
      <c r="A169" s="193">
        <f>Inscription!E30</f>
        <v>0</v>
      </c>
      <c r="B169" s="194">
        <f>Inscription!F30</f>
        <v>0</v>
      </c>
      <c r="C169" s="195"/>
      <c r="D169" s="32"/>
      <c r="E169" s="32"/>
      <c r="F169" s="196" t="str">
        <f t="shared" si="44"/>
        <v/>
      </c>
      <c r="G169" s="207"/>
      <c r="H169" s="208" t="str">
        <f t="shared" si="45"/>
        <v/>
      </c>
      <c r="I169" s="199" t="str">
        <f>IF(F169="DNS","0",IF(F169="DQ","0",IF(F169="","",IF(F169="DNF","0",LOOKUP(H169,Valeurs!$A$4:'Valeurs'!$A$46,Valeurs!$B$4:'Valeurs'!$B$46)))))</f>
        <v/>
      </c>
    </row>
    <row r="170" spans="1:9" ht="15.75" thickBot="1" x14ac:dyDescent="0.3">
      <c r="A170" s="200">
        <f>Inscription!E31</f>
        <v>0</v>
      </c>
      <c r="B170" s="194">
        <f>Inscription!F31</f>
        <v>0</v>
      </c>
      <c r="C170" s="202"/>
      <c r="D170" s="33"/>
      <c r="E170" s="33"/>
      <c r="F170" s="46" t="str">
        <f t="shared" si="44"/>
        <v/>
      </c>
      <c r="G170" s="209"/>
      <c r="H170" s="210" t="str">
        <f t="shared" si="45"/>
        <v/>
      </c>
      <c r="I170" s="204" t="str">
        <f>IF(F170="DNS","0",IF(F170="DQ","0",IF(F170="","",IF(F170="DNF","0",LOOKUP(H170,Valeurs!$A$4:'Valeurs'!$A$46,Valeurs!$B$4:'Valeurs'!$B$46)))))</f>
        <v/>
      </c>
    </row>
    <row r="171" spans="1:9" ht="15.75" thickBot="1" x14ac:dyDescent="0.3"/>
    <row r="172" spans="1:9" ht="19.5" customHeight="1" thickBot="1" x14ac:dyDescent="0.3">
      <c r="A172" s="393" t="s">
        <v>33</v>
      </c>
      <c r="B172" s="394"/>
      <c r="C172" s="394"/>
      <c r="D172" s="394"/>
      <c r="E172" s="394"/>
      <c r="F172" s="394"/>
      <c r="G172" s="394"/>
      <c r="H172" s="394"/>
      <c r="I172" s="394"/>
    </row>
    <row r="173" spans="1:9" ht="19.5" customHeight="1" thickBot="1" x14ac:dyDescent="0.3">
      <c r="A173" s="394"/>
      <c r="B173" s="394"/>
      <c r="C173" s="394"/>
      <c r="D173" s="394"/>
      <c r="E173" s="394"/>
      <c r="F173" s="394"/>
      <c r="G173" s="394"/>
      <c r="H173" s="394"/>
      <c r="I173" s="394"/>
    </row>
    <row r="174" spans="1:9" s="185" customFormat="1" ht="30" customHeight="1" thickBot="1" x14ac:dyDescent="0.3">
      <c r="A174" s="182" t="s">
        <v>10</v>
      </c>
      <c r="B174" s="182" t="s">
        <v>11</v>
      </c>
      <c r="C174" s="183"/>
      <c r="D174" s="182" t="s">
        <v>12</v>
      </c>
      <c r="E174" s="182" t="s">
        <v>13</v>
      </c>
      <c r="F174" s="184" t="s">
        <v>14</v>
      </c>
      <c r="G174" s="183"/>
      <c r="H174" s="182" t="s">
        <v>15</v>
      </c>
      <c r="I174" s="182" t="s">
        <v>16</v>
      </c>
    </row>
    <row r="175" spans="1:9" x14ac:dyDescent="0.25">
      <c r="A175" s="186" t="str">
        <f>Inscription!E2</f>
        <v>SSSL</v>
      </c>
      <c r="B175" s="187" t="str">
        <f>Inscription!F2</f>
        <v>Paula Loaiza</v>
      </c>
      <c r="C175" s="188"/>
      <c r="D175" s="31">
        <v>2.6598379629629632E-3</v>
      </c>
      <c r="E175" s="31">
        <v>2.6594907407407405E-3</v>
      </c>
      <c r="F175" s="189">
        <f>IF(D175="","",IF(D175="DQ","DQ",IF(D175="DNF","DNF",IF(D175="DNS","DNS",AVERAGE(D175,E175)))))</f>
        <v>2.6596643518518519E-3</v>
      </c>
      <c r="G175" s="205"/>
      <c r="H175" s="206">
        <f>IF(F175="DNS","DNS",IF(F175="DQ","DQ",IF(F175="","",IF(F175="DNF","DNF",RANK(F175,$F$174:$F$204,1)))))</f>
        <v>7</v>
      </c>
      <c r="I175" s="192">
        <f>IF(F175="DNS","0",IF(F175="DQ","0",IF(F175="","",IF(F175="DNF","0",LOOKUP(H175,Valeurs!$A$4:'Valeurs'!$A$46,Valeurs!$B$4:'Valeurs'!$B$46)))))</f>
        <v>11</v>
      </c>
    </row>
    <row r="176" spans="1:9" x14ac:dyDescent="0.25">
      <c r="A176" s="193" t="str">
        <f>Inscription!E3</f>
        <v>CAEM</v>
      </c>
      <c r="B176" s="194" t="str">
        <f>Inscription!F3</f>
        <v>Audrey Desroches</v>
      </c>
      <c r="C176" s="195"/>
      <c r="D176" s="32">
        <v>2.5980324074074074E-3</v>
      </c>
      <c r="E176" s="32">
        <v>2.5976851851851851E-3</v>
      </c>
      <c r="F176" s="196">
        <f t="shared" ref="F176:F204" si="46">IF(D176="","",IF(D176="DQ","DQ",IF(D176="DNF","DNF",IF(D176="DNS","DNS",AVERAGE(D176,E176)))))</f>
        <v>2.597858796296296E-3</v>
      </c>
      <c r="G176" s="207"/>
      <c r="H176" s="208">
        <f>IF(F176="DNS","DNS",IF(F176="DQ","DQ",IF(F176="","",IF(F176="DNF","DNF",RANK(F176,$F$174:$F$204,1)))))</f>
        <v>5</v>
      </c>
      <c r="I176" s="199">
        <f>IF(F176="DNS","0",IF(F176="DQ","0",IF(F176="","",IF(F176="DNF","0",LOOKUP(H176,Valeurs!$A$4:'Valeurs'!$A$46,Valeurs!$B$4:'Valeurs'!$B$46)))))</f>
        <v>13</v>
      </c>
    </row>
    <row r="177" spans="1:9" x14ac:dyDescent="0.25">
      <c r="A177" s="193" t="str">
        <f>Inscription!E4</f>
        <v>Dam'eauclès</v>
      </c>
      <c r="B177" s="194" t="str">
        <f>Inscription!F4</f>
        <v>Manuelle Charbonneau</v>
      </c>
      <c r="C177" s="195"/>
      <c r="D177" s="32">
        <v>2.2959490740740744E-3</v>
      </c>
      <c r="E177" s="32">
        <v>2.2967592592592592E-3</v>
      </c>
      <c r="F177" s="196">
        <f t="shared" si="46"/>
        <v>2.296354166666667E-3</v>
      </c>
      <c r="G177" s="207"/>
      <c r="H177" s="208">
        <f t="shared" ref="H177:H204" si="47">IF(F177="DNS","DNS",IF(F177="DQ","DQ",IF(F177="","",IF(F177="DNF","DNF",RANK(F177,$F$174:$F$204,1)))))</f>
        <v>1</v>
      </c>
      <c r="I177" s="199">
        <f>IF(F177="DNS","0",IF(F177="DQ","0",IF(F177="","",IF(F177="DNF","0",LOOKUP(H177,Valeurs!$A$4:'Valeurs'!$A$46,Valeurs!$B$4:'Valeurs'!$B$46)))))</f>
        <v>20</v>
      </c>
    </row>
    <row r="178" spans="1:9" x14ac:dyDescent="0.25">
      <c r="A178" s="193" t="str">
        <f>Inscription!E5</f>
        <v>Dam'eauclès</v>
      </c>
      <c r="B178" s="194" t="str">
        <f>Inscription!F5</f>
        <v>Myriam Jacques</v>
      </c>
      <c r="C178" s="195"/>
      <c r="D178" s="32">
        <v>2.574884259259259E-3</v>
      </c>
      <c r="E178" s="32">
        <v>2.5766203703703702E-3</v>
      </c>
      <c r="F178" s="196">
        <f t="shared" si="46"/>
        <v>2.5757523148148146E-3</v>
      </c>
      <c r="G178" s="207"/>
      <c r="H178" s="208">
        <f t="shared" si="47"/>
        <v>3</v>
      </c>
      <c r="I178" s="199">
        <f>IF(F178="DNS","0",IF(F178="DQ","0",IF(F178="","",IF(F178="DNF","0",LOOKUP(H178,Valeurs!$A$4:'Valeurs'!$A$46,Valeurs!$B$4:'Valeurs'!$B$46)))))</f>
        <v>16</v>
      </c>
    </row>
    <row r="179" spans="1:9" x14ac:dyDescent="0.25">
      <c r="A179" s="193" t="str">
        <f>Inscription!E6</f>
        <v>Dam'eauclès</v>
      </c>
      <c r="B179" s="194" t="str">
        <f>Inscription!F6</f>
        <v>Emma Lajeunesse</v>
      </c>
      <c r="C179" s="195"/>
      <c r="D179" s="32" t="s">
        <v>143</v>
      </c>
      <c r="E179" s="32" t="s">
        <v>143</v>
      </c>
      <c r="F179" s="196" t="str">
        <f t="shared" si="46"/>
        <v>DQ</v>
      </c>
      <c r="G179" s="207"/>
      <c r="H179" s="208" t="str">
        <f t="shared" si="47"/>
        <v>DQ</v>
      </c>
      <c r="I179" s="199" t="str">
        <f>IF(F179="DNS","0",IF(F179="DQ","0",IF(F179="","",IF(F179="DNF","0",LOOKUP(H179,Valeurs!$A$4:'Valeurs'!$A$46,Valeurs!$B$4:'Valeurs'!$B$46)))))</f>
        <v>0</v>
      </c>
    </row>
    <row r="180" spans="1:9" x14ac:dyDescent="0.25">
      <c r="A180" s="193" t="str">
        <f>Inscription!E7</f>
        <v>CSRAD</v>
      </c>
      <c r="B180" s="194" t="str">
        <f>Inscription!F7</f>
        <v>Sarah-Claude Lampron</v>
      </c>
      <c r="C180" s="195"/>
      <c r="D180" s="32">
        <v>2.6099537037037033E-3</v>
      </c>
      <c r="E180" s="32">
        <v>2.6048611111111112E-3</v>
      </c>
      <c r="F180" s="196">
        <f t="shared" si="46"/>
        <v>2.6074074074074072E-3</v>
      </c>
      <c r="G180" s="207"/>
      <c r="H180" s="208">
        <f t="shared" si="47"/>
        <v>6</v>
      </c>
      <c r="I180" s="199">
        <f>IF(F180="DNS","0",IF(F180="DQ","0",IF(F180="","",IF(F180="DNF","0",LOOKUP(H180,Valeurs!$A$4:'Valeurs'!$A$46,Valeurs!$B$4:'Valeurs'!$B$46)))))</f>
        <v>12</v>
      </c>
    </row>
    <row r="181" spans="1:9" x14ac:dyDescent="0.25">
      <c r="A181" s="193" t="str">
        <f>Inscription!E8</f>
        <v>O'méga</v>
      </c>
      <c r="B181" s="194" t="str">
        <f>Inscription!F8</f>
        <v>AnnabelleDuquet</v>
      </c>
      <c r="C181" s="195"/>
      <c r="D181" s="32">
        <v>2.5818287037037038E-3</v>
      </c>
      <c r="E181" s="32">
        <v>2.5828703703703704E-3</v>
      </c>
      <c r="F181" s="196">
        <f t="shared" si="46"/>
        <v>2.5823495370370371E-3</v>
      </c>
      <c r="G181" s="207"/>
      <c r="H181" s="208">
        <f t="shared" si="47"/>
        <v>4</v>
      </c>
      <c r="I181" s="199">
        <f>IF(F181="DNS","0",IF(F181="DQ","0",IF(F181="","",IF(F181="DNF","0",LOOKUP(H181,Valeurs!$A$4:'Valeurs'!$A$46,Valeurs!$B$4:'Valeurs'!$B$46)))))</f>
        <v>14</v>
      </c>
    </row>
    <row r="182" spans="1:9" x14ac:dyDescent="0.25">
      <c r="A182" s="193" t="str">
        <f>Inscription!E9</f>
        <v>O'méga</v>
      </c>
      <c r="B182" s="194" t="str">
        <f>Inscription!F9</f>
        <v>Odette Côté</v>
      </c>
      <c r="C182" s="195"/>
      <c r="D182" s="32" t="s">
        <v>143</v>
      </c>
      <c r="E182" s="32" t="s">
        <v>143</v>
      </c>
      <c r="F182" s="196" t="str">
        <f t="shared" si="46"/>
        <v>DQ</v>
      </c>
      <c r="G182" s="207"/>
      <c r="H182" s="208" t="str">
        <f t="shared" si="47"/>
        <v>DQ</v>
      </c>
      <c r="I182" s="199" t="str">
        <f>IF(F182="DNS","0",IF(F182="DQ","0",IF(F182="","",IF(F182="DNF","0",LOOKUP(H182,Valeurs!$A$4:'Valeurs'!$A$46,Valeurs!$B$4:'Valeurs'!$B$46)))))</f>
        <v>0</v>
      </c>
    </row>
    <row r="183" spans="1:9" x14ac:dyDescent="0.25">
      <c r="A183" s="193" t="str">
        <f>Inscription!E10</f>
        <v>30deux</v>
      </c>
      <c r="B183" s="194" t="str">
        <f>Inscription!F10</f>
        <v>Alexane Thibeault</v>
      </c>
      <c r="C183" s="195"/>
      <c r="D183" s="32" t="s">
        <v>143</v>
      </c>
      <c r="E183" s="32" t="s">
        <v>143</v>
      </c>
      <c r="F183" s="196" t="str">
        <f t="shared" si="46"/>
        <v>DQ</v>
      </c>
      <c r="G183" s="207"/>
      <c r="H183" s="208" t="str">
        <f t="shared" si="47"/>
        <v>DQ</v>
      </c>
      <c r="I183" s="199" t="str">
        <f>IF(F183="DNS","0",IF(F183="DQ","0",IF(F183="","",IF(F183="DNF","0",LOOKUP(H183,Valeurs!$A$4:'Valeurs'!$A$46,Valeurs!$B$4:'Valeurs'!$B$46)))))</f>
        <v>0</v>
      </c>
    </row>
    <row r="184" spans="1:9" x14ac:dyDescent="0.25">
      <c r="A184" s="193" t="str">
        <f>Inscription!E11</f>
        <v>CSRN</v>
      </c>
      <c r="B184" s="194" t="str">
        <f>Inscription!F11</f>
        <v>Rosanne Trépanier</v>
      </c>
      <c r="C184" s="195"/>
      <c r="D184" s="32">
        <v>2.4844907407407407E-3</v>
      </c>
      <c r="E184" s="32">
        <v>2.4834490740740741E-3</v>
      </c>
      <c r="F184" s="196">
        <f t="shared" si="46"/>
        <v>2.4839699074074074E-3</v>
      </c>
      <c r="G184" s="207"/>
      <c r="H184" s="208">
        <f t="shared" si="47"/>
        <v>2</v>
      </c>
      <c r="I184" s="199">
        <f>IF(F184="DNS","0",IF(F184="DQ","0",IF(F184="","",IF(F184="DNF","0",LOOKUP(H184,Valeurs!$A$4:'Valeurs'!$A$46,Valeurs!$B$4:'Valeurs'!$B$46)))))</f>
        <v>18</v>
      </c>
    </row>
    <row r="185" spans="1:9" x14ac:dyDescent="0.25">
      <c r="A185" s="193">
        <f>Inscription!E12</f>
        <v>0</v>
      </c>
      <c r="B185" s="194">
        <f>Inscription!F12</f>
        <v>0</v>
      </c>
      <c r="C185" s="195"/>
      <c r="D185" s="32"/>
      <c r="E185" s="32"/>
      <c r="F185" s="196" t="str">
        <f t="shared" si="46"/>
        <v/>
      </c>
      <c r="G185" s="207"/>
      <c r="H185" s="208" t="str">
        <f t="shared" si="47"/>
        <v/>
      </c>
      <c r="I185" s="199" t="str">
        <f>IF(F185="DNS","0",IF(F185="DQ","0",IF(F185="","",IF(F185="DNF","0",LOOKUP(H185,Valeurs!$A$4:'Valeurs'!$A$46,Valeurs!$B$4:'Valeurs'!$B$46)))))</f>
        <v/>
      </c>
    </row>
    <row r="186" spans="1:9" x14ac:dyDescent="0.25">
      <c r="A186" s="193">
        <f>Inscription!E13</f>
        <v>0</v>
      </c>
      <c r="B186" s="194">
        <f>Inscription!F13</f>
        <v>0</v>
      </c>
      <c r="C186" s="195"/>
      <c r="D186" s="32"/>
      <c r="E186" s="32"/>
      <c r="F186" s="196" t="str">
        <f t="shared" si="46"/>
        <v/>
      </c>
      <c r="G186" s="207"/>
      <c r="H186" s="208" t="str">
        <f t="shared" si="47"/>
        <v/>
      </c>
      <c r="I186" s="199" t="str">
        <f>IF(F186="DNS","0",IF(F186="DQ","0",IF(F186="","",IF(F186="DNF","0",LOOKUP(H186,Valeurs!$A$4:'Valeurs'!$A$46,Valeurs!$B$4:'Valeurs'!$B$46)))))</f>
        <v/>
      </c>
    </row>
    <row r="187" spans="1:9" x14ac:dyDescent="0.25">
      <c r="A187" s="193">
        <f>Inscription!E14</f>
        <v>0</v>
      </c>
      <c r="B187" s="194">
        <f>Inscription!F14</f>
        <v>0</v>
      </c>
      <c r="C187" s="195"/>
      <c r="D187" s="32"/>
      <c r="E187" s="32"/>
      <c r="F187" s="196" t="str">
        <f t="shared" si="46"/>
        <v/>
      </c>
      <c r="G187" s="207"/>
      <c r="H187" s="208" t="str">
        <f t="shared" si="47"/>
        <v/>
      </c>
      <c r="I187" s="199" t="str">
        <f>IF(F187="DNS","0",IF(F187="DQ","0",IF(F187="","",IF(F187="DNF","0",LOOKUP(H187,Valeurs!$A$4:'Valeurs'!$A$46,Valeurs!$B$4:'Valeurs'!$B$46)))))</f>
        <v/>
      </c>
    </row>
    <row r="188" spans="1:9" x14ac:dyDescent="0.25">
      <c r="A188" s="193">
        <f>Inscription!E15</f>
        <v>0</v>
      </c>
      <c r="B188" s="194">
        <f>Inscription!F15</f>
        <v>0</v>
      </c>
      <c r="C188" s="195"/>
      <c r="D188" s="32"/>
      <c r="E188" s="32"/>
      <c r="F188" s="196" t="str">
        <f t="shared" si="46"/>
        <v/>
      </c>
      <c r="G188" s="207"/>
      <c r="H188" s="208" t="str">
        <f t="shared" si="47"/>
        <v/>
      </c>
      <c r="I188" s="199" t="str">
        <f>IF(F188="DNS","0",IF(F188="DQ","0",IF(F188="","",IF(F188="DNF","0",LOOKUP(H188,Valeurs!$A$4:'Valeurs'!$A$46,Valeurs!$B$4:'Valeurs'!$B$46)))))</f>
        <v/>
      </c>
    </row>
    <row r="189" spans="1:9" x14ac:dyDescent="0.25">
      <c r="A189" s="193">
        <f>Inscription!E16</f>
        <v>0</v>
      </c>
      <c r="B189" s="194">
        <f>Inscription!F16</f>
        <v>0</v>
      </c>
      <c r="C189" s="195"/>
      <c r="D189" s="32"/>
      <c r="E189" s="32"/>
      <c r="F189" s="196" t="str">
        <f t="shared" si="46"/>
        <v/>
      </c>
      <c r="G189" s="207"/>
      <c r="H189" s="208" t="str">
        <f t="shared" si="47"/>
        <v/>
      </c>
      <c r="I189" s="199" t="str">
        <f>IF(F189="DNS","0",IF(F189="DQ","0",IF(F189="","",IF(F189="DNF","0",LOOKUP(H189,Valeurs!$A$4:'Valeurs'!$A$46,Valeurs!$B$4:'Valeurs'!$B$46)))))</f>
        <v/>
      </c>
    </row>
    <row r="190" spans="1:9" x14ac:dyDescent="0.25">
      <c r="A190" s="193">
        <f>Inscription!E17</f>
        <v>0</v>
      </c>
      <c r="B190" s="194">
        <f>Inscription!F17</f>
        <v>0</v>
      </c>
      <c r="C190" s="195"/>
      <c r="D190" s="32"/>
      <c r="E190" s="32"/>
      <c r="F190" s="196" t="str">
        <f t="shared" si="46"/>
        <v/>
      </c>
      <c r="G190" s="207"/>
      <c r="H190" s="208" t="str">
        <f t="shared" si="47"/>
        <v/>
      </c>
      <c r="I190" s="199" t="str">
        <f>IF(F190="DNS","0",IF(F190="DQ","0",IF(F190="","",IF(F190="DNF","0",LOOKUP(H190,Valeurs!$A$4:'Valeurs'!$A$46,Valeurs!$B$4:'Valeurs'!$B$46)))))</f>
        <v/>
      </c>
    </row>
    <row r="191" spans="1:9" x14ac:dyDescent="0.25">
      <c r="A191" s="193">
        <f>Inscription!E18</f>
        <v>0</v>
      </c>
      <c r="B191" s="194">
        <f>Inscription!F18</f>
        <v>0</v>
      </c>
      <c r="C191" s="195"/>
      <c r="D191" s="32"/>
      <c r="E191" s="32"/>
      <c r="F191" s="196" t="str">
        <f t="shared" si="46"/>
        <v/>
      </c>
      <c r="G191" s="207"/>
      <c r="H191" s="208" t="str">
        <f t="shared" si="47"/>
        <v/>
      </c>
      <c r="I191" s="199" t="str">
        <f>IF(F191="DNS","0",IF(F191="DQ","0",IF(F191="","",IF(F191="DNF","0",LOOKUP(H191,Valeurs!$A$4:'Valeurs'!$A$46,Valeurs!$B$4:'Valeurs'!$B$46)))))</f>
        <v/>
      </c>
    </row>
    <row r="192" spans="1:9" x14ac:dyDescent="0.25">
      <c r="A192" s="193">
        <f>Inscription!E19</f>
        <v>0</v>
      </c>
      <c r="B192" s="194">
        <f>Inscription!F19</f>
        <v>0</v>
      </c>
      <c r="C192" s="195"/>
      <c r="D192" s="32"/>
      <c r="E192" s="32"/>
      <c r="F192" s="196" t="str">
        <f t="shared" si="46"/>
        <v/>
      </c>
      <c r="G192" s="207"/>
      <c r="H192" s="208" t="str">
        <f t="shared" si="47"/>
        <v/>
      </c>
      <c r="I192" s="199" t="str">
        <f>IF(F192="DNS","0",IF(F192="DQ","0",IF(F192="","",IF(F192="DNF","0",LOOKUP(H192,Valeurs!$A$4:'Valeurs'!$A$46,Valeurs!$B$4:'Valeurs'!$B$46)))))</f>
        <v/>
      </c>
    </row>
    <row r="193" spans="1:9" x14ac:dyDescent="0.25">
      <c r="A193" s="193">
        <f>Inscription!E20</f>
        <v>0</v>
      </c>
      <c r="B193" s="194">
        <f>Inscription!F20</f>
        <v>0</v>
      </c>
      <c r="C193" s="195"/>
      <c r="D193" s="32"/>
      <c r="E193" s="32"/>
      <c r="F193" s="196" t="str">
        <f t="shared" si="46"/>
        <v/>
      </c>
      <c r="G193" s="207"/>
      <c r="H193" s="208" t="str">
        <f t="shared" si="47"/>
        <v/>
      </c>
      <c r="I193" s="199" t="str">
        <f>IF(F193="DNS","0",IF(F193="DQ","0",IF(F193="","",IF(F193="DNF","0",LOOKUP(H193,Valeurs!$A$4:'Valeurs'!$A$46,Valeurs!$B$4:'Valeurs'!$B$46)))))</f>
        <v/>
      </c>
    </row>
    <row r="194" spans="1:9" x14ac:dyDescent="0.25">
      <c r="A194" s="193">
        <f>Inscription!E21</f>
        <v>0</v>
      </c>
      <c r="B194" s="194">
        <f>Inscription!F21</f>
        <v>0</v>
      </c>
      <c r="C194" s="195"/>
      <c r="D194" s="32"/>
      <c r="E194" s="32"/>
      <c r="F194" s="196" t="str">
        <f t="shared" si="46"/>
        <v/>
      </c>
      <c r="G194" s="207"/>
      <c r="H194" s="208" t="str">
        <f t="shared" si="47"/>
        <v/>
      </c>
      <c r="I194" s="199" t="str">
        <f>IF(F194="DNS","0",IF(F194="DQ","0",IF(F194="","",IF(F194="DNF","0",LOOKUP(H194,Valeurs!$A$4:'Valeurs'!$A$46,Valeurs!$B$4:'Valeurs'!$B$46)))))</f>
        <v/>
      </c>
    </row>
    <row r="195" spans="1:9" x14ac:dyDescent="0.25">
      <c r="A195" s="193">
        <f>Inscription!E22</f>
        <v>0</v>
      </c>
      <c r="B195" s="194">
        <f>Inscription!F22</f>
        <v>0</v>
      </c>
      <c r="C195" s="195"/>
      <c r="D195" s="32"/>
      <c r="E195" s="32"/>
      <c r="F195" s="196" t="str">
        <f t="shared" si="46"/>
        <v/>
      </c>
      <c r="G195" s="207"/>
      <c r="H195" s="208" t="str">
        <f t="shared" si="47"/>
        <v/>
      </c>
      <c r="I195" s="199" t="str">
        <f>IF(F195="DNS","0",IF(F195="DQ","0",IF(F195="","",IF(F195="DNF","0",LOOKUP(H195,Valeurs!$A$4:'Valeurs'!$A$46,Valeurs!$B$4:'Valeurs'!$B$46)))))</f>
        <v/>
      </c>
    </row>
    <row r="196" spans="1:9" x14ac:dyDescent="0.25">
      <c r="A196" s="193">
        <f>Inscription!E23</f>
        <v>0</v>
      </c>
      <c r="B196" s="194">
        <f>Inscription!F23</f>
        <v>0</v>
      </c>
      <c r="C196" s="195"/>
      <c r="D196" s="32"/>
      <c r="E196" s="32"/>
      <c r="F196" s="196" t="str">
        <f t="shared" si="46"/>
        <v/>
      </c>
      <c r="G196" s="207"/>
      <c r="H196" s="208" t="str">
        <f t="shared" si="47"/>
        <v/>
      </c>
      <c r="I196" s="199" t="str">
        <f>IF(F196="DNS","0",IF(F196="DQ","0",IF(F196="","",IF(F196="DNF","0",LOOKUP(H196,Valeurs!$A$4:'Valeurs'!$A$46,Valeurs!$B$4:'Valeurs'!$B$46)))))</f>
        <v/>
      </c>
    </row>
    <row r="197" spans="1:9" x14ac:dyDescent="0.25">
      <c r="A197" s="193">
        <f>Inscription!E24</f>
        <v>0</v>
      </c>
      <c r="B197" s="194">
        <f>Inscription!F24</f>
        <v>0</v>
      </c>
      <c r="C197" s="195"/>
      <c r="D197" s="32"/>
      <c r="E197" s="32"/>
      <c r="F197" s="196" t="str">
        <f t="shared" si="46"/>
        <v/>
      </c>
      <c r="G197" s="207"/>
      <c r="H197" s="208" t="str">
        <f t="shared" si="47"/>
        <v/>
      </c>
      <c r="I197" s="199" t="str">
        <f>IF(F197="DNS","0",IF(F197="DQ","0",IF(F197="","",IF(F197="DNF","0",LOOKUP(H197,Valeurs!$A$4:'Valeurs'!$A$46,Valeurs!$B$4:'Valeurs'!$B$46)))))</f>
        <v/>
      </c>
    </row>
    <row r="198" spans="1:9" x14ac:dyDescent="0.25">
      <c r="A198" s="193">
        <f>Inscription!E25</f>
        <v>0</v>
      </c>
      <c r="B198" s="194">
        <f>Inscription!F25</f>
        <v>0</v>
      </c>
      <c r="C198" s="195"/>
      <c r="D198" s="32"/>
      <c r="E198" s="32"/>
      <c r="F198" s="196" t="str">
        <f t="shared" si="46"/>
        <v/>
      </c>
      <c r="G198" s="207"/>
      <c r="H198" s="208" t="str">
        <f t="shared" si="47"/>
        <v/>
      </c>
      <c r="I198" s="199" t="str">
        <f>IF(F198="DNS","0",IF(F198="DQ","0",IF(F198="","",IF(F198="DNF","0",LOOKUP(H198,Valeurs!$A$4:'Valeurs'!$A$46,Valeurs!$B$4:'Valeurs'!$B$46)))))</f>
        <v/>
      </c>
    </row>
    <row r="199" spans="1:9" x14ac:dyDescent="0.25">
      <c r="A199" s="193">
        <f>Inscription!E26</f>
        <v>0</v>
      </c>
      <c r="B199" s="194">
        <f>Inscription!F26</f>
        <v>0</v>
      </c>
      <c r="C199" s="195"/>
      <c r="D199" s="32"/>
      <c r="E199" s="32"/>
      <c r="F199" s="196" t="str">
        <f t="shared" si="46"/>
        <v/>
      </c>
      <c r="G199" s="207"/>
      <c r="H199" s="208" t="str">
        <f t="shared" si="47"/>
        <v/>
      </c>
      <c r="I199" s="199" t="str">
        <f>IF(F199="DNS","0",IF(F199="DQ","0",IF(F199="","",IF(F199="DNF","0",LOOKUP(H199,Valeurs!$A$4:'Valeurs'!$A$46,Valeurs!$B$4:'Valeurs'!$B$46)))))</f>
        <v/>
      </c>
    </row>
    <row r="200" spans="1:9" x14ac:dyDescent="0.25">
      <c r="A200" s="193">
        <f>Inscription!E27</f>
        <v>0</v>
      </c>
      <c r="B200" s="194">
        <f>Inscription!F27</f>
        <v>0</v>
      </c>
      <c r="C200" s="195"/>
      <c r="D200" s="32"/>
      <c r="E200" s="32"/>
      <c r="F200" s="196" t="str">
        <f t="shared" si="46"/>
        <v/>
      </c>
      <c r="G200" s="207"/>
      <c r="H200" s="208" t="str">
        <f t="shared" si="47"/>
        <v/>
      </c>
      <c r="I200" s="199" t="str">
        <f>IF(F200="DNS","0",IF(F200="DQ","0",IF(F200="","",IF(F200="DNF","0",LOOKUP(H200,Valeurs!$A$4:'Valeurs'!$A$46,Valeurs!$B$4:'Valeurs'!$B$46)))))</f>
        <v/>
      </c>
    </row>
    <row r="201" spans="1:9" x14ac:dyDescent="0.25">
      <c r="A201" s="193">
        <f>Inscription!E28</f>
        <v>0</v>
      </c>
      <c r="B201" s="194">
        <f>Inscription!F28</f>
        <v>0</v>
      </c>
      <c r="C201" s="195"/>
      <c r="D201" s="32"/>
      <c r="E201" s="32"/>
      <c r="F201" s="196" t="str">
        <f t="shared" si="46"/>
        <v/>
      </c>
      <c r="G201" s="207"/>
      <c r="H201" s="208" t="str">
        <f t="shared" si="47"/>
        <v/>
      </c>
      <c r="I201" s="199" t="str">
        <f>IF(F201="DNS","0",IF(F201="DQ","0",IF(F201="","",IF(F201="DNF","0",LOOKUP(H201,Valeurs!$A$4:'Valeurs'!$A$46,Valeurs!$B$4:'Valeurs'!$B$46)))))</f>
        <v/>
      </c>
    </row>
    <row r="202" spans="1:9" x14ac:dyDescent="0.25">
      <c r="A202" s="193">
        <f>Inscription!E29</f>
        <v>0</v>
      </c>
      <c r="B202" s="194">
        <f>Inscription!F29</f>
        <v>0</v>
      </c>
      <c r="C202" s="195"/>
      <c r="D202" s="32"/>
      <c r="E202" s="32"/>
      <c r="F202" s="196" t="str">
        <f t="shared" si="46"/>
        <v/>
      </c>
      <c r="G202" s="207"/>
      <c r="H202" s="208" t="str">
        <f t="shared" si="47"/>
        <v/>
      </c>
      <c r="I202" s="199" t="str">
        <f>IF(F202="DNS","0",IF(F202="DQ","0",IF(F202="","",IF(F202="DNF","0",LOOKUP(H202,Valeurs!$A$4:'Valeurs'!$A$46,Valeurs!$B$4:'Valeurs'!$B$46)))))</f>
        <v/>
      </c>
    </row>
    <row r="203" spans="1:9" x14ac:dyDescent="0.25">
      <c r="A203" s="193">
        <f>Inscription!E30</f>
        <v>0</v>
      </c>
      <c r="B203" s="194">
        <f>Inscription!F30</f>
        <v>0</v>
      </c>
      <c r="C203" s="195"/>
      <c r="D203" s="32"/>
      <c r="E203" s="32"/>
      <c r="F203" s="196" t="str">
        <f t="shared" si="46"/>
        <v/>
      </c>
      <c r="G203" s="207"/>
      <c r="H203" s="208" t="str">
        <f t="shared" si="47"/>
        <v/>
      </c>
      <c r="I203" s="199" t="str">
        <f>IF(F203="DNS","0",IF(F203="DQ","0",IF(F203="","",IF(F203="DNF","0",LOOKUP(H203,Valeurs!$A$4:'Valeurs'!$A$46,Valeurs!$B$4:'Valeurs'!$B$46)))))</f>
        <v/>
      </c>
    </row>
    <row r="204" spans="1:9" ht="15.75" thickBot="1" x14ac:dyDescent="0.3">
      <c r="A204" s="200">
        <f>Inscription!E31</f>
        <v>0</v>
      </c>
      <c r="B204" s="194">
        <f>Inscription!F31</f>
        <v>0</v>
      </c>
      <c r="C204" s="202"/>
      <c r="D204" s="33"/>
      <c r="E204" s="33"/>
      <c r="F204" s="46" t="str">
        <f t="shared" si="46"/>
        <v/>
      </c>
      <c r="G204" s="209"/>
      <c r="H204" s="210" t="str">
        <f t="shared" si="47"/>
        <v/>
      </c>
      <c r="I204" s="204" t="str">
        <f>IF(F204="DNS","0",IF(F204="DQ","0",IF(F204="","",IF(F204="DNF","0",LOOKUP(H204,Valeurs!$A$4:'Valeurs'!$A$46,Valeurs!$B$4:'Valeurs'!$B$46)))))</f>
        <v/>
      </c>
    </row>
    <row r="205" spans="1:9" ht="15.75" thickBot="1" x14ac:dyDescent="0.3"/>
    <row r="206" spans="1:9" ht="19.5" customHeight="1" thickBot="1" x14ac:dyDescent="0.3">
      <c r="A206" s="393" t="s">
        <v>34</v>
      </c>
      <c r="B206" s="394"/>
      <c r="C206" s="394"/>
      <c r="D206" s="394"/>
      <c r="E206" s="394"/>
      <c r="F206" s="394"/>
      <c r="G206" s="394"/>
      <c r="H206" s="394"/>
      <c r="I206" s="394"/>
    </row>
    <row r="207" spans="1:9" ht="19.5" customHeight="1" thickBot="1" x14ac:dyDescent="0.3">
      <c r="A207" s="394"/>
      <c r="B207" s="394"/>
      <c r="C207" s="394"/>
      <c r="D207" s="394"/>
      <c r="E207" s="394"/>
      <c r="F207" s="394"/>
      <c r="G207" s="394"/>
      <c r="H207" s="394"/>
      <c r="I207" s="394"/>
    </row>
    <row r="208" spans="1:9" s="185" customFormat="1" ht="30" customHeight="1" thickBot="1" x14ac:dyDescent="0.3">
      <c r="A208" s="182" t="s">
        <v>10</v>
      </c>
      <c r="B208" s="182" t="s">
        <v>11</v>
      </c>
      <c r="C208" s="183"/>
      <c r="D208" s="182" t="s">
        <v>12</v>
      </c>
      <c r="E208" s="182" t="s">
        <v>13</v>
      </c>
      <c r="F208" s="184" t="s">
        <v>14</v>
      </c>
      <c r="G208" s="183"/>
      <c r="H208" s="182" t="s">
        <v>15</v>
      </c>
      <c r="I208" s="182" t="s">
        <v>16</v>
      </c>
    </row>
    <row r="209" spans="1:9" x14ac:dyDescent="0.25">
      <c r="A209" s="186" t="str">
        <f>Inscription!E2</f>
        <v>SSSL</v>
      </c>
      <c r="B209" s="187" t="str">
        <f>Inscription!F2</f>
        <v>Paula Loaiza</v>
      </c>
      <c r="C209" s="188"/>
      <c r="D209" s="31"/>
      <c r="E209" s="31"/>
      <c r="F209" s="189" t="str">
        <f>IF(D209="","",IF(D209="DQ","DQ",IF(D209="DNF","DNF",IF(D209="DNS","DNS",AVERAGE(D209,E209)))))</f>
        <v/>
      </c>
      <c r="G209" s="205"/>
      <c r="H209" s="206" t="str">
        <f>IF(F209="DNS","DNS",IF(F209="DQ","DQ",IF(F209="","",IF(F209="DNF","DNF",RANK(F209,$F$209:$F$238,1)))))</f>
        <v/>
      </c>
      <c r="I209" s="192" t="str">
        <f>IF(F209="","",LOOKUP(H209,Valeurs!$A$4:'Valeurs'!$A$46,Valeurs!$B$4:'Valeurs'!$B$46))</f>
        <v/>
      </c>
    </row>
    <row r="210" spans="1:9" x14ac:dyDescent="0.25">
      <c r="A210" s="193" t="str">
        <f>Inscription!E3</f>
        <v>CAEM</v>
      </c>
      <c r="B210" s="194" t="str">
        <f>Inscription!F3</f>
        <v>Audrey Desroches</v>
      </c>
      <c r="C210" s="195"/>
      <c r="D210" s="32"/>
      <c r="E210" s="32"/>
      <c r="F210" s="196" t="str">
        <f t="shared" ref="F210:F238" si="48">IF(D210="","",IF(D210="DQ","DQ",IF(D210="DNF","DNF",IF(D210="DNS","DNS",AVERAGE(D210,E210)))))</f>
        <v/>
      </c>
      <c r="G210" s="207"/>
      <c r="H210" s="208" t="str">
        <f>IF(F210="DNS","DNS",IF(F210="DQ","DQ",IF(F210="","",IF(F210="DNF","DNF",RANK(F210,$F$209:$F$238,1)))))</f>
        <v/>
      </c>
      <c r="I210" s="199" t="str">
        <f>IF(F210="","",LOOKUP(H210,Valeurs!$A$4:'Valeurs'!$A$46,Valeurs!$B$4:'Valeurs'!$B$46))</f>
        <v/>
      </c>
    </row>
    <row r="211" spans="1:9" x14ac:dyDescent="0.25">
      <c r="A211" s="193" t="str">
        <f>Inscription!E4</f>
        <v>Dam'eauclès</v>
      </c>
      <c r="B211" s="194" t="str">
        <f>Inscription!F4</f>
        <v>Manuelle Charbonneau</v>
      </c>
      <c r="C211" s="195"/>
      <c r="D211" s="32"/>
      <c r="E211" s="32"/>
      <c r="F211" s="196" t="str">
        <f t="shared" si="48"/>
        <v/>
      </c>
      <c r="G211" s="207"/>
      <c r="H211" s="208" t="str">
        <f t="shared" ref="H211:H238" si="49">IF(F211="DNS","DNS",IF(F211="DQ","DQ",IF(F211="","",IF(F211="DNF","DNF",RANK(F211,$F$209:$F$238,1)))))</f>
        <v/>
      </c>
      <c r="I211" s="199" t="str">
        <f>IF(F211="","",LOOKUP(H211,Valeurs!$A$4:'Valeurs'!$A$46,Valeurs!$B$4:'Valeurs'!$B$46))</f>
        <v/>
      </c>
    </row>
    <row r="212" spans="1:9" x14ac:dyDescent="0.25">
      <c r="A212" s="193" t="str">
        <f>Inscription!E5</f>
        <v>Dam'eauclès</v>
      </c>
      <c r="B212" s="194" t="str">
        <f>Inscription!F5</f>
        <v>Myriam Jacques</v>
      </c>
      <c r="C212" s="195"/>
      <c r="D212" s="32"/>
      <c r="E212" s="32"/>
      <c r="F212" s="196" t="str">
        <f t="shared" si="48"/>
        <v/>
      </c>
      <c r="G212" s="207"/>
      <c r="H212" s="208" t="str">
        <f t="shared" si="49"/>
        <v/>
      </c>
      <c r="I212" s="199" t="str">
        <f>IF(F212="","",LOOKUP(H212,Valeurs!$A$4:'Valeurs'!$A$46,Valeurs!$B$4:'Valeurs'!$B$46))</f>
        <v/>
      </c>
    </row>
    <row r="213" spans="1:9" x14ac:dyDescent="0.25">
      <c r="A213" s="193" t="str">
        <f>Inscription!E6</f>
        <v>Dam'eauclès</v>
      </c>
      <c r="B213" s="194" t="str">
        <f>Inscription!F6</f>
        <v>Emma Lajeunesse</v>
      </c>
      <c r="C213" s="195"/>
      <c r="D213" s="32"/>
      <c r="E213" s="32"/>
      <c r="F213" s="196" t="str">
        <f t="shared" si="48"/>
        <v/>
      </c>
      <c r="G213" s="207"/>
      <c r="H213" s="208" t="str">
        <f t="shared" si="49"/>
        <v/>
      </c>
      <c r="I213" s="199" t="str">
        <f>IF(F213="","",LOOKUP(H213,Valeurs!$A$4:'Valeurs'!$A$46,Valeurs!$B$4:'Valeurs'!$B$46))</f>
        <v/>
      </c>
    </row>
    <row r="214" spans="1:9" x14ac:dyDescent="0.25">
      <c r="A214" s="193" t="str">
        <f>Inscription!E7</f>
        <v>CSRAD</v>
      </c>
      <c r="B214" s="194" t="str">
        <f>Inscription!F7</f>
        <v>Sarah-Claude Lampron</v>
      </c>
      <c r="C214" s="195"/>
      <c r="D214" s="32"/>
      <c r="E214" s="32"/>
      <c r="F214" s="196" t="str">
        <f t="shared" si="48"/>
        <v/>
      </c>
      <c r="G214" s="207"/>
      <c r="H214" s="208" t="str">
        <f t="shared" si="49"/>
        <v/>
      </c>
      <c r="I214" s="199" t="str">
        <f>IF(F214="","",LOOKUP(H214,Valeurs!$A$4:'Valeurs'!$A$46,Valeurs!$B$4:'Valeurs'!$B$46))</f>
        <v/>
      </c>
    </row>
    <row r="215" spans="1:9" x14ac:dyDescent="0.25">
      <c r="A215" s="193" t="str">
        <f>Inscription!E8</f>
        <v>O'méga</v>
      </c>
      <c r="B215" s="194" t="str">
        <f>Inscription!F8</f>
        <v>AnnabelleDuquet</v>
      </c>
      <c r="C215" s="195"/>
      <c r="D215" s="32"/>
      <c r="E215" s="32"/>
      <c r="F215" s="196" t="str">
        <f t="shared" si="48"/>
        <v/>
      </c>
      <c r="G215" s="207"/>
      <c r="H215" s="208" t="str">
        <f t="shared" si="49"/>
        <v/>
      </c>
      <c r="I215" s="199" t="str">
        <f>IF(F215="","",LOOKUP(H215,Valeurs!$A$4:'Valeurs'!$A$46,Valeurs!$B$4:'Valeurs'!$B$46))</f>
        <v/>
      </c>
    </row>
    <row r="216" spans="1:9" x14ac:dyDescent="0.25">
      <c r="A216" s="193" t="str">
        <f>Inscription!E9</f>
        <v>O'méga</v>
      </c>
      <c r="B216" s="194" t="str">
        <f>Inscription!F9</f>
        <v>Odette Côté</v>
      </c>
      <c r="C216" s="195"/>
      <c r="D216" s="32"/>
      <c r="E216" s="32"/>
      <c r="F216" s="196" t="str">
        <f t="shared" si="48"/>
        <v/>
      </c>
      <c r="G216" s="207"/>
      <c r="H216" s="208" t="str">
        <f t="shared" si="49"/>
        <v/>
      </c>
      <c r="I216" s="199" t="str">
        <f>IF(F216="","",LOOKUP(H216,Valeurs!$A$4:'Valeurs'!$A$46,Valeurs!$B$4:'Valeurs'!$B$46))</f>
        <v/>
      </c>
    </row>
    <row r="217" spans="1:9" x14ac:dyDescent="0.25">
      <c r="A217" s="193" t="str">
        <f>Inscription!E10</f>
        <v>30deux</v>
      </c>
      <c r="B217" s="194" t="str">
        <f>Inscription!F10</f>
        <v>Alexane Thibeault</v>
      </c>
      <c r="C217" s="195"/>
      <c r="D217" s="32"/>
      <c r="E217" s="32"/>
      <c r="F217" s="196" t="str">
        <f t="shared" si="48"/>
        <v/>
      </c>
      <c r="G217" s="207"/>
      <c r="H217" s="208" t="str">
        <f t="shared" si="49"/>
        <v/>
      </c>
      <c r="I217" s="199" t="str">
        <f>IF(F217="","",LOOKUP(H217,Valeurs!$A$4:'Valeurs'!$A$46,Valeurs!$B$4:'Valeurs'!$B$46))</f>
        <v/>
      </c>
    </row>
    <row r="218" spans="1:9" x14ac:dyDescent="0.25">
      <c r="A218" s="193" t="str">
        <f>Inscription!E11</f>
        <v>CSRN</v>
      </c>
      <c r="B218" s="194" t="str">
        <f>Inscription!F11</f>
        <v>Rosanne Trépanier</v>
      </c>
      <c r="C218" s="195"/>
      <c r="D218" s="32"/>
      <c r="E218" s="32"/>
      <c r="F218" s="196" t="str">
        <f t="shared" si="48"/>
        <v/>
      </c>
      <c r="G218" s="207"/>
      <c r="H218" s="208" t="str">
        <f t="shared" si="49"/>
        <v/>
      </c>
      <c r="I218" s="199" t="str">
        <f>IF(F218="","",LOOKUP(H218,Valeurs!$A$4:'Valeurs'!$A$46,Valeurs!$B$4:'Valeurs'!$B$46))</f>
        <v/>
      </c>
    </row>
    <row r="219" spans="1:9" x14ac:dyDescent="0.25">
      <c r="A219" s="193">
        <f>Inscription!E12</f>
        <v>0</v>
      </c>
      <c r="B219" s="194">
        <f>Inscription!F12</f>
        <v>0</v>
      </c>
      <c r="C219" s="195"/>
      <c r="D219" s="32"/>
      <c r="E219" s="32"/>
      <c r="F219" s="196" t="str">
        <f t="shared" si="48"/>
        <v/>
      </c>
      <c r="G219" s="207"/>
      <c r="H219" s="208" t="str">
        <f t="shared" si="49"/>
        <v/>
      </c>
      <c r="I219" s="199" t="str">
        <f>IF(F219="","",LOOKUP(H219,Valeurs!$A$4:'Valeurs'!$A$46,Valeurs!$B$4:'Valeurs'!$B$46))</f>
        <v/>
      </c>
    </row>
    <row r="220" spans="1:9" x14ac:dyDescent="0.25">
      <c r="A220" s="193">
        <f>Inscription!E13</f>
        <v>0</v>
      </c>
      <c r="B220" s="194">
        <f>Inscription!F13</f>
        <v>0</v>
      </c>
      <c r="C220" s="195"/>
      <c r="D220" s="32"/>
      <c r="E220" s="32"/>
      <c r="F220" s="196" t="str">
        <f t="shared" si="48"/>
        <v/>
      </c>
      <c r="G220" s="207"/>
      <c r="H220" s="208" t="str">
        <f t="shared" si="49"/>
        <v/>
      </c>
      <c r="I220" s="199" t="str">
        <f>IF(F220="","",LOOKUP(H220,Valeurs!$A$4:'Valeurs'!$A$46,Valeurs!$B$4:'Valeurs'!$B$46))</f>
        <v/>
      </c>
    </row>
    <row r="221" spans="1:9" x14ac:dyDescent="0.25">
      <c r="A221" s="193">
        <f>Inscription!E14</f>
        <v>0</v>
      </c>
      <c r="B221" s="194">
        <f>Inscription!F14</f>
        <v>0</v>
      </c>
      <c r="C221" s="195"/>
      <c r="D221" s="32"/>
      <c r="E221" s="32"/>
      <c r="F221" s="196" t="str">
        <f t="shared" si="48"/>
        <v/>
      </c>
      <c r="G221" s="207"/>
      <c r="H221" s="208" t="str">
        <f t="shared" si="49"/>
        <v/>
      </c>
      <c r="I221" s="199" t="str">
        <f>IF(F221="","",LOOKUP(H221,Valeurs!$A$4:'Valeurs'!$A$46,Valeurs!$B$4:'Valeurs'!$B$46))</f>
        <v/>
      </c>
    </row>
    <row r="222" spans="1:9" x14ac:dyDescent="0.25">
      <c r="A222" s="193">
        <f>Inscription!E15</f>
        <v>0</v>
      </c>
      <c r="B222" s="194">
        <f>Inscription!F15</f>
        <v>0</v>
      </c>
      <c r="C222" s="195"/>
      <c r="D222" s="32"/>
      <c r="E222" s="32"/>
      <c r="F222" s="196" t="str">
        <f t="shared" si="48"/>
        <v/>
      </c>
      <c r="G222" s="207"/>
      <c r="H222" s="208" t="str">
        <f t="shared" si="49"/>
        <v/>
      </c>
      <c r="I222" s="199" t="str">
        <f>IF(F222="","",LOOKUP(H222,Valeurs!$A$4:'Valeurs'!$A$46,Valeurs!$B$4:'Valeurs'!$B$46))</f>
        <v/>
      </c>
    </row>
    <row r="223" spans="1:9" x14ac:dyDescent="0.25">
      <c r="A223" s="193">
        <f>Inscription!E16</f>
        <v>0</v>
      </c>
      <c r="B223" s="194">
        <f>Inscription!F16</f>
        <v>0</v>
      </c>
      <c r="C223" s="195"/>
      <c r="D223" s="32"/>
      <c r="E223" s="32"/>
      <c r="F223" s="196" t="str">
        <f t="shared" si="48"/>
        <v/>
      </c>
      <c r="G223" s="207"/>
      <c r="H223" s="208" t="str">
        <f t="shared" si="49"/>
        <v/>
      </c>
      <c r="I223" s="199" t="str">
        <f>IF(F223="","",LOOKUP(H223,Valeurs!$A$4:'Valeurs'!$A$46,Valeurs!$B$4:'Valeurs'!$B$46))</f>
        <v/>
      </c>
    </row>
    <row r="224" spans="1:9" x14ac:dyDescent="0.25">
      <c r="A224" s="193">
        <f>Inscription!E17</f>
        <v>0</v>
      </c>
      <c r="B224" s="194">
        <f>Inscription!F17</f>
        <v>0</v>
      </c>
      <c r="C224" s="195"/>
      <c r="D224" s="32"/>
      <c r="E224" s="32"/>
      <c r="F224" s="196" t="str">
        <f t="shared" si="48"/>
        <v/>
      </c>
      <c r="G224" s="207"/>
      <c r="H224" s="208" t="str">
        <f t="shared" si="49"/>
        <v/>
      </c>
      <c r="I224" s="199" t="str">
        <f>IF(F224="","",LOOKUP(H224,Valeurs!$A$4:'Valeurs'!$A$46,Valeurs!$B$4:'Valeurs'!$B$46))</f>
        <v/>
      </c>
    </row>
    <row r="225" spans="1:9" x14ac:dyDescent="0.25">
      <c r="A225" s="193">
        <f>Inscription!E18</f>
        <v>0</v>
      </c>
      <c r="B225" s="194">
        <f>Inscription!F18</f>
        <v>0</v>
      </c>
      <c r="C225" s="195"/>
      <c r="D225" s="32"/>
      <c r="E225" s="32"/>
      <c r="F225" s="196" t="str">
        <f t="shared" si="48"/>
        <v/>
      </c>
      <c r="G225" s="207"/>
      <c r="H225" s="208" t="str">
        <f t="shared" si="49"/>
        <v/>
      </c>
      <c r="I225" s="199" t="str">
        <f>IF(F225="","",LOOKUP(H225,Valeurs!$A$4:'Valeurs'!$A$46,Valeurs!$B$4:'Valeurs'!$B$46))</f>
        <v/>
      </c>
    </row>
    <row r="226" spans="1:9" x14ac:dyDescent="0.25">
      <c r="A226" s="193">
        <f>Inscription!E19</f>
        <v>0</v>
      </c>
      <c r="B226" s="194">
        <f>Inscription!F19</f>
        <v>0</v>
      </c>
      <c r="C226" s="195"/>
      <c r="D226" s="32"/>
      <c r="E226" s="32"/>
      <c r="F226" s="196" t="str">
        <f t="shared" si="48"/>
        <v/>
      </c>
      <c r="G226" s="207"/>
      <c r="H226" s="208" t="str">
        <f t="shared" si="49"/>
        <v/>
      </c>
      <c r="I226" s="199" t="str">
        <f>IF(F226="","",LOOKUP(H226,Valeurs!$A$4:'Valeurs'!$A$46,Valeurs!$B$4:'Valeurs'!$B$46))</f>
        <v/>
      </c>
    </row>
    <row r="227" spans="1:9" x14ac:dyDescent="0.25">
      <c r="A227" s="193">
        <f>Inscription!E20</f>
        <v>0</v>
      </c>
      <c r="B227" s="194">
        <f>Inscription!F20</f>
        <v>0</v>
      </c>
      <c r="C227" s="195"/>
      <c r="D227" s="32"/>
      <c r="E227" s="32"/>
      <c r="F227" s="196" t="str">
        <f t="shared" si="48"/>
        <v/>
      </c>
      <c r="G227" s="207"/>
      <c r="H227" s="208" t="str">
        <f t="shared" si="49"/>
        <v/>
      </c>
      <c r="I227" s="199" t="str">
        <f>IF(F227="","",LOOKUP(H227,Valeurs!$A$4:'Valeurs'!$A$46,Valeurs!$B$4:'Valeurs'!$B$46))</f>
        <v/>
      </c>
    </row>
    <row r="228" spans="1:9" x14ac:dyDescent="0.25">
      <c r="A228" s="193">
        <f>Inscription!E21</f>
        <v>0</v>
      </c>
      <c r="B228" s="194">
        <f>Inscription!F21</f>
        <v>0</v>
      </c>
      <c r="C228" s="195"/>
      <c r="D228" s="32"/>
      <c r="E228" s="32"/>
      <c r="F228" s="196" t="str">
        <f t="shared" si="48"/>
        <v/>
      </c>
      <c r="G228" s="207"/>
      <c r="H228" s="208" t="str">
        <f t="shared" si="49"/>
        <v/>
      </c>
      <c r="I228" s="199" t="str">
        <f>IF(F228="","",LOOKUP(H228,Valeurs!$A$4:'Valeurs'!$A$46,Valeurs!$B$4:'Valeurs'!$B$46))</f>
        <v/>
      </c>
    </row>
    <row r="229" spans="1:9" x14ac:dyDescent="0.25">
      <c r="A229" s="193">
        <f>Inscription!E22</f>
        <v>0</v>
      </c>
      <c r="B229" s="194">
        <f>Inscription!F22</f>
        <v>0</v>
      </c>
      <c r="C229" s="195"/>
      <c r="D229" s="32"/>
      <c r="E229" s="32"/>
      <c r="F229" s="196" t="str">
        <f t="shared" si="48"/>
        <v/>
      </c>
      <c r="G229" s="207"/>
      <c r="H229" s="208" t="str">
        <f t="shared" si="49"/>
        <v/>
      </c>
      <c r="I229" s="199" t="str">
        <f>IF(F229="","",LOOKUP(H229,Valeurs!$A$4:'Valeurs'!$A$46,Valeurs!$B$4:'Valeurs'!$B$46))</f>
        <v/>
      </c>
    </row>
    <row r="230" spans="1:9" x14ac:dyDescent="0.25">
      <c r="A230" s="193">
        <f>Inscription!E23</f>
        <v>0</v>
      </c>
      <c r="B230" s="194">
        <f>Inscription!F23</f>
        <v>0</v>
      </c>
      <c r="C230" s="195"/>
      <c r="D230" s="32"/>
      <c r="E230" s="32"/>
      <c r="F230" s="196" t="str">
        <f t="shared" si="48"/>
        <v/>
      </c>
      <c r="G230" s="207"/>
      <c r="H230" s="208" t="str">
        <f t="shared" si="49"/>
        <v/>
      </c>
      <c r="I230" s="199" t="str">
        <f>IF(F230="","",LOOKUP(H230,Valeurs!$A$4:'Valeurs'!$A$46,Valeurs!$B$4:'Valeurs'!$B$46))</f>
        <v/>
      </c>
    </row>
    <row r="231" spans="1:9" x14ac:dyDescent="0.25">
      <c r="A231" s="193">
        <f>Inscription!E24</f>
        <v>0</v>
      </c>
      <c r="B231" s="194">
        <f>Inscription!F24</f>
        <v>0</v>
      </c>
      <c r="C231" s="195"/>
      <c r="D231" s="32"/>
      <c r="E231" s="32"/>
      <c r="F231" s="196" t="str">
        <f t="shared" si="48"/>
        <v/>
      </c>
      <c r="G231" s="207"/>
      <c r="H231" s="208" t="str">
        <f t="shared" si="49"/>
        <v/>
      </c>
      <c r="I231" s="199" t="str">
        <f>IF(F231="","",LOOKUP(H231,Valeurs!$A$4:'Valeurs'!$A$46,Valeurs!$B$4:'Valeurs'!$B$46))</f>
        <v/>
      </c>
    </row>
    <row r="232" spans="1:9" x14ac:dyDescent="0.25">
      <c r="A232" s="193">
        <f>Inscription!E25</f>
        <v>0</v>
      </c>
      <c r="B232" s="194">
        <f>Inscription!F25</f>
        <v>0</v>
      </c>
      <c r="C232" s="195"/>
      <c r="D232" s="32"/>
      <c r="E232" s="32"/>
      <c r="F232" s="196" t="str">
        <f t="shared" si="48"/>
        <v/>
      </c>
      <c r="G232" s="207"/>
      <c r="H232" s="208" t="str">
        <f t="shared" si="49"/>
        <v/>
      </c>
      <c r="I232" s="199" t="str">
        <f>IF(F232="","",LOOKUP(H232,Valeurs!$A$4:'Valeurs'!$A$46,Valeurs!$B$4:'Valeurs'!$B$46))</f>
        <v/>
      </c>
    </row>
    <row r="233" spans="1:9" x14ac:dyDescent="0.25">
      <c r="A233" s="193">
        <f>Inscription!E26</f>
        <v>0</v>
      </c>
      <c r="B233" s="194">
        <f>Inscription!F26</f>
        <v>0</v>
      </c>
      <c r="C233" s="195"/>
      <c r="D233" s="32"/>
      <c r="E233" s="32"/>
      <c r="F233" s="196" t="str">
        <f t="shared" si="48"/>
        <v/>
      </c>
      <c r="G233" s="207"/>
      <c r="H233" s="208" t="str">
        <f t="shared" si="49"/>
        <v/>
      </c>
      <c r="I233" s="199" t="str">
        <f>IF(F233="","",LOOKUP(H233,Valeurs!$A$4:'Valeurs'!$A$46,Valeurs!$B$4:'Valeurs'!$B$46))</f>
        <v/>
      </c>
    </row>
    <row r="234" spans="1:9" x14ac:dyDescent="0.25">
      <c r="A234" s="193">
        <f>Inscription!E27</f>
        <v>0</v>
      </c>
      <c r="B234" s="194">
        <f>Inscription!F27</f>
        <v>0</v>
      </c>
      <c r="C234" s="195"/>
      <c r="D234" s="32"/>
      <c r="E234" s="32"/>
      <c r="F234" s="196" t="str">
        <f t="shared" si="48"/>
        <v/>
      </c>
      <c r="G234" s="207"/>
      <c r="H234" s="208" t="str">
        <f t="shared" si="49"/>
        <v/>
      </c>
      <c r="I234" s="199" t="str">
        <f>IF(F234="","",LOOKUP(H234,Valeurs!$A$4:'Valeurs'!$A$46,Valeurs!$B$4:'Valeurs'!$B$46))</f>
        <v/>
      </c>
    </row>
    <row r="235" spans="1:9" x14ac:dyDescent="0.25">
      <c r="A235" s="193">
        <f>Inscription!E28</f>
        <v>0</v>
      </c>
      <c r="B235" s="194">
        <f>Inscription!F28</f>
        <v>0</v>
      </c>
      <c r="C235" s="195"/>
      <c r="D235" s="32"/>
      <c r="E235" s="32"/>
      <c r="F235" s="196" t="str">
        <f t="shared" si="48"/>
        <v/>
      </c>
      <c r="G235" s="207"/>
      <c r="H235" s="208" t="str">
        <f t="shared" si="49"/>
        <v/>
      </c>
      <c r="I235" s="199" t="str">
        <f>IF(F235="","",LOOKUP(H235,Valeurs!$A$4:'Valeurs'!$A$46,Valeurs!$B$4:'Valeurs'!$B$46))</f>
        <v/>
      </c>
    </row>
    <row r="236" spans="1:9" x14ac:dyDescent="0.25">
      <c r="A236" s="193">
        <f>Inscription!E29</f>
        <v>0</v>
      </c>
      <c r="B236" s="194">
        <f>Inscription!F29</f>
        <v>0</v>
      </c>
      <c r="C236" s="195"/>
      <c r="D236" s="32"/>
      <c r="E236" s="32"/>
      <c r="F236" s="196" t="str">
        <f t="shared" si="48"/>
        <v/>
      </c>
      <c r="G236" s="207"/>
      <c r="H236" s="208" t="str">
        <f t="shared" si="49"/>
        <v/>
      </c>
      <c r="I236" s="199" t="str">
        <f>IF(F236="","",LOOKUP(H236,Valeurs!$A$4:'Valeurs'!$A$46,Valeurs!$B$4:'Valeurs'!$B$46))</f>
        <v/>
      </c>
    </row>
    <row r="237" spans="1:9" x14ac:dyDescent="0.25">
      <c r="A237" s="193">
        <f>Inscription!E30</f>
        <v>0</v>
      </c>
      <c r="B237" s="194">
        <f>Inscription!F30</f>
        <v>0</v>
      </c>
      <c r="C237" s="195"/>
      <c r="D237" s="32"/>
      <c r="E237" s="32"/>
      <c r="F237" s="196" t="str">
        <f t="shared" si="48"/>
        <v/>
      </c>
      <c r="G237" s="207"/>
      <c r="H237" s="208" t="str">
        <f t="shared" si="49"/>
        <v/>
      </c>
      <c r="I237" s="199" t="str">
        <f>IF(F237="","",LOOKUP(H237,Valeurs!$A$4:'Valeurs'!$A$46,Valeurs!$B$4:'Valeurs'!$B$46))</f>
        <v/>
      </c>
    </row>
    <row r="238" spans="1:9" ht="15.75" thickBot="1" x14ac:dyDescent="0.3">
      <c r="A238" s="200">
        <f>Inscription!E31</f>
        <v>0</v>
      </c>
      <c r="B238" s="194">
        <f>Inscription!F31</f>
        <v>0</v>
      </c>
      <c r="C238" s="202"/>
      <c r="D238" s="33"/>
      <c r="E238" s="33"/>
      <c r="F238" s="46" t="str">
        <f t="shared" si="48"/>
        <v/>
      </c>
      <c r="G238" s="209"/>
      <c r="H238" s="210" t="str">
        <f t="shared" si="49"/>
        <v/>
      </c>
      <c r="I238" s="204" t="str">
        <f>IF(F238="","",LOOKUP(H238,Valeurs!$A$4:'Valeurs'!$A$46,Valeurs!$B$4:'Valeurs'!$B$46))</f>
        <v/>
      </c>
    </row>
  </sheetData>
  <mergeCells count="7">
    <mergeCell ref="A206:I207"/>
    <mergeCell ref="A2:I3"/>
    <mergeCell ref="A36:I37"/>
    <mergeCell ref="A70:I71"/>
    <mergeCell ref="A104:I105"/>
    <mergeCell ref="A138:I139"/>
    <mergeCell ref="A172:I173"/>
  </mergeCells>
  <dataValidations count="2">
    <dataValidation type="list" allowBlank="1" showInputMessage="1" showErrorMessage="1" sqref="B5:B9 B11:B34">
      <formula1>FJS</formula1>
    </dataValidation>
    <dataValidation type="list" allowBlank="1" showInputMessage="1" showErrorMessage="1" sqref="A5 A33 A9 A11 A13 A15 A17 A19 A21 A23 A25 A27 A29 A31 A7">
      <formula1>Club</formula1>
    </dataValidation>
  </dataValidations>
  <pageMargins left="0.70866141732283472" right="0.70866141732283472" top="0.74803149606299213" bottom="0.74803149606299213" header="0.31496062992125984" footer="0.31496062992125984"/>
  <pageSetup scale="97" orientation="portrait" r:id="rId1"/>
  <headerFooter>
    <oddHeader>&amp;C&amp;"-,Gras"&amp;12Compilation Régionale
Physique
14-15 ans Femme</oddHeader>
    <oddFooter>&amp;L2016-02-07&amp;C&amp;G</oddFooter>
  </headerFooter>
  <rowBreaks count="2" manualBreakCount="2">
    <brk id="69" max="16383" man="1"/>
    <brk id="136" max="8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/>
  </sheetPr>
  <dimension ref="A1:I238"/>
  <sheetViews>
    <sheetView topLeftCell="A205" zoomScaleNormal="100" workbookViewId="0">
      <selection activeCell="F175" sqref="F175:F182"/>
    </sheetView>
  </sheetViews>
  <sheetFormatPr baseColWidth="10" defaultColWidth="11.42578125" defaultRowHeight="15" x14ac:dyDescent="0.25"/>
  <cols>
    <col min="1" max="1" width="12.7109375" style="181" customWidth="1"/>
    <col min="2" max="2" width="16.28515625" style="181" bestFit="1" customWidth="1"/>
    <col min="3" max="3" width="3.28515625" style="181" customWidth="1"/>
    <col min="4" max="6" width="9.28515625" style="181" customWidth="1"/>
    <col min="7" max="7" width="3.28515625" style="181" customWidth="1"/>
    <col min="8" max="9" width="9.28515625" style="181" customWidth="1"/>
    <col min="10" max="16384" width="11.42578125" style="181"/>
  </cols>
  <sheetData>
    <row r="1" spans="1:9" ht="14.25" customHeight="1" thickBot="1" x14ac:dyDescent="0.3"/>
    <row r="2" spans="1:9" ht="19.5" customHeight="1" thickBot="1" x14ac:dyDescent="0.3">
      <c r="A2" s="393" t="s">
        <v>35</v>
      </c>
      <c r="B2" s="394"/>
      <c r="C2" s="394"/>
      <c r="D2" s="394"/>
      <c r="E2" s="394"/>
      <c r="F2" s="394"/>
      <c r="G2" s="394"/>
      <c r="H2" s="394"/>
      <c r="I2" s="394"/>
    </row>
    <row r="3" spans="1:9" ht="19.5" customHeight="1" thickBot="1" x14ac:dyDescent="0.3">
      <c r="A3" s="394"/>
      <c r="B3" s="394"/>
      <c r="C3" s="394"/>
      <c r="D3" s="394"/>
      <c r="E3" s="394"/>
      <c r="F3" s="394"/>
      <c r="G3" s="394"/>
      <c r="H3" s="394"/>
      <c r="I3" s="394"/>
    </row>
    <row r="4" spans="1:9" s="185" customFormat="1" ht="30" customHeight="1" thickBot="1" x14ac:dyDescent="0.3">
      <c r="A4" s="182" t="s">
        <v>10</v>
      </c>
      <c r="B4" s="182" t="s">
        <v>11</v>
      </c>
      <c r="C4" s="183"/>
      <c r="D4" s="182" t="s">
        <v>12</v>
      </c>
      <c r="E4" s="182" t="s">
        <v>13</v>
      </c>
      <c r="F4" s="184" t="s">
        <v>14</v>
      </c>
      <c r="G4" s="183"/>
      <c r="H4" s="182" t="s">
        <v>15</v>
      </c>
      <c r="I4" s="182" t="s">
        <v>16</v>
      </c>
    </row>
    <row r="5" spans="1:9" x14ac:dyDescent="0.25">
      <c r="A5" s="283"/>
      <c r="B5" s="281"/>
      <c r="C5" s="188"/>
      <c r="D5" s="31"/>
      <c r="E5" s="31"/>
      <c r="F5" s="251" t="str">
        <f>IF(D5="","",IF(D5="DQ","DQ",IF(D5="DNF","DNF",IF(D5="DNS","DNS",AVERAGE(D5,E5)))))</f>
        <v/>
      </c>
      <c r="G5" s="257"/>
      <c r="H5" s="252" t="str">
        <f>IF(F5="DNS","DNS",IF(F5="DQ","DQ",IF(F5="","",IF(F5="DNF","DNF",RANK(F5,$F$5:$F$34,1)))))</f>
        <v/>
      </c>
      <c r="I5" s="253" t="str">
        <f>IF(F5="DNS","0",IF(F5="DQ","0",IF(F5="","",IF(F5="DNF","0",LOOKUP(H5,Valeurs!$A$4:'Valeurs'!$A$46,Valeurs!$B$4:'Valeurs'!$B$46)))))</f>
        <v/>
      </c>
    </row>
    <row r="6" spans="1:9" ht="15.75" thickBot="1" x14ac:dyDescent="0.3">
      <c r="A6" s="284"/>
      <c r="B6" s="282"/>
      <c r="C6" s="195"/>
      <c r="D6" s="288"/>
      <c r="E6" s="288"/>
      <c r="F6" s="246"/>
      <c r="G6" s="207"/>
      <c r="H6" s="247"/>
      <c r="I6" s="248" t="str">
        <f>I5</f>
        <v/>
      </c>
    </row>
    <row r="7" spans="1:9" x14ac:dyDescent="0.25">
      <c r="A7" s="283"/>
      <c r="B7" s="281"/>
      <c r="C7" s="195"/>
      <c r="D7" s="31"/>
      <c r="E7" s="31"/>
      <c r="F7" s="251" t="str">
        <f t="shared" ref="F7" si="0">IF(D7="","",IF(D7="DQ","DQ",IF(D7="DNF","DNF",IF(D7="DNS","DNS",AVERAGE(D7,E7)))))</f>
        <v/>
      </c>
      <c r="G7" s="257"/>
      <c r="H7" s="252" t="str">
        <f t="shared" ref="H7" si="1">IF(F7="DNS","DNS",IF(F7="DQ","DQ",IF(F7="","",IF(F7="DNF","DNF",RANK(F7,$F$5:$F$34,1)))))</f>
        <v/>
      </c>
      <c r="I7" s="253" t="str">
        <f>IF(F7="DNS","0",IF(F7="DQ","0",IF(F7="","",IF(F7="DNF","0",LOOKUP(H7,Valeurs!$A$4:'Valeurs'!$A$46,Valeurs!$B$4:'Valeurs'!$B$46)))))</f>
        <v/>
      </c>
    </row>
    <row r="8" spans="1:9" ht="15.75" thickBot="1" x14ac:dyDescent="0.3">
      <c r="A8" s="284"/>
      <c r="B8" s="282"/>
      <c r="C8" s="195"/>
      <c r="D8" s="288"/>
      <c r="E8" s="288"/>
      <c r="F8" s="246"/>
      <c r="G8" s="207"/>
      <c r="H8" s="247"/>
      <c r="I8" s="248" t="str">
        <f>I7</f>
        <v/>
      </c>
    </row>
    <row r="9" spans="1:9" x14ac:dyDescent="0.25">
      <c r="A9" s="283"/>
      <c r="B9" s="281"/>
      <c r="C9" s="195"/>
      <c r="D9" s="31"/>
      <c r="E9" s="31"/>
      <c r="F9" s="251" t="str">
        <f t="shared" ref="F9" si="2">IF(D9="","",IF(D9="DQ","DQ",IF(D9="DNF","DNF",IF(D9="DNS","DNS",AVERAGE(D9,E9)))))</f>
        <v/>
      </c>
      <c r="G9" s="257"/>
      <c r="H9" s="252" t="str">
        <f t="shared" ref="H9" si="3">IF(F9="DNS","DNS",IF(F9="DQ","DQ",IF(F9="","",IF(F9="DNF","DNF",RANK(F9,$F$5:$F$34,1)))))</f>
        <v/>
      </c>
      <c r="I9" s="253" t="str">
        <f>IF(F9="DNS","0",IF(F9="DQ","0",IF(F9="","",IF(F9="DNF","0",LOOKUP(H9,Valeurs!$A$4:'Valeurs'!$A$46,Valeurs!$B$4:'Valeurs'!$B$46)))))</f>
        <v/>
      </c>
    </row>
    <row r="10" spans="1:9" ht="15.75" thickBot="1" x14ac:dyDescent="0.3">
      <c r="A10" s="284"/>
      <c r="B10" s="282"/>
      <c r="C10" s="195"/>
      <c r="D10" s="287"/>
      <c r="E10" s="287"/>
      <c r="F10" s="246"/>
      <c r="G10" s="207"/>
      <c r="H10" s="247"/>
      <c r="I10" s="248" t="str">
        <f>I9</f>
        <v/>
      </c>
    </row>
    <row r="11" spans="1:9" x14ac:dyDescent="0.25">
      <c r="A11" s="283"/>
      <c r="B11" s="281"/>
      <c r="C11" s="195"/>
      <c r="D11" s="286"/>
      <c r="E11" s="286"/>
      <c r="F11" s="251" t="str">
        <f t="shared" ref="F11" si="4">IF(D11="","",IF(D11="DQ","DQ",IF(D11="DNF","DNF",IF(D11="DNS","DNS",AVERAGE(D11,E11)))))</f>
        <v/>
      </c>
      <c r="G11" s="257"/>
      <c r="H11" s="252" t="str">
        <f t="shared" ref="H11" si="5">IF(F11="DNS","DNS",IF(F11="DQ","DQ",IF(F11="","",IF(F11="DNF","DNF",RANK(F11,$F$5:$F$34,1)))))</f>
        <v/>
      </c>
      <c r="I11" s="253" t="str">
        <f>IF(F11="DNS","0",IF(F11="DQ","0",IF(F11="","",IF(F11="DNF","0",LOOKUP(H11,Valeurs!$A$4:'Valeurs'!$A$46,Valeurs!$B$4:'Valeurs'!$B$46)))))</f>
        <v/>
      </c>
    </row>
    <row r="12" spans="1:9" ht="15.75" thickBot="1" x14ac:dyDescent="0.3">
      <c r="A12" s="284"/>
      <c r="B12" s="282"/>
      <c r="C12" s="195"/>
      <c r="D12" s="287"/>
      <c r="E12" s="287"/>
      <c r="F12" s="246"/>
      <c r="G12" s="207"/>
      <c r="H12" s="247"/>
      <c r="I12" s="248" t="str">
        <f t="shared" ref="I12" si="6">I11</f>
        <v/>
      </c>
    </row>
    <row r="13" spans="1:9" x14ac:dyDescent="0.25">
      <c r="A13" s="283"/>
      <c r="B13" s="281"/>
      <c r="C13" s="195"/>
      <c r="D13" s="286"/>
      <c r="E13" s="286"/>
      <c r="F13" s="251" t="str">
        <f t="shared" ref="F13" si="7">IF(D13="","",IF(D13="DQ","DQ",IF(D13="DNF","DNF",IF(D13="DNS","DNS",AVERAGE(D13,E13)))))</f>
        <v/>
      </c>
      <c r="G13" s="257"/>
      <c r="H13" s="252" t="str">
        <f t="shared" ref="H13" si="8">IF(F13="DNS","DNS",IF(F13="DQ","DQ",IF(F13="","",IF(F13="DNF","DNF",RANK(F13,$F$5:$F$34,1)))))</f>
        <v/>
      </c>
      <c r="I13" s="253" t="str">
        <f>IF(F13="DNS","0",IF(F13="DQ","0",IF(F13="","",IF(F13="DNF","0",LOOKUP(H13,Valeurs!$A$4:'Valeurs'!$A$46,Valeurs!$B$4:'Valeurs'!$B$46)))))</f>
        <v/>
      </c>
    </row>
    <row r="14" spans="1:9" ht="15.75" thickBot="1" x14ac:dyDescent="0.3">
      <c r="A14" s="284"/>
      <c r="B14" s="282"/>
      <c r="C14" s="195"/>
      <c r="D14" s="287"/>
      <c r="E14" s="287"/>
      <c r="F14" s="246"/>
      <c r="G14" s="207"/>
      <c r="H14" s="247"/>
      <c r="I14" s="248" t="str">
        <f t="shared" ref="I14" si="9">I13</f>
        <v/>
      </c>
    </row>
    <row r="15" spans="1:9" x14ac:dyDescent="0.25">
      <c r="A15" s="283"/>
      <c r="B15" s="281"/>
      <c r="C15" s="195"/>
      <c r="D15" s="286"/>
      <c r="E15" s="286"/>
      <c r="F15" s="251" t="str">
        <f t="shared" ref="F15" si="10">IF(D15="","",IF(D15="DQ","DQ",IF(D15="DNF","DNF",IF(D15="DNS","DNS",AVERAGE(D15,E15)))))</f>
        <v/>
      </c>
      <c r="G15" s="257"/>
      <c r="H15" s="252" t="str">
        <f t="shared" ref="H15" si="11">IF(F15="DNS","DNS",IF(F15="DQ","DQ",IF(F15="","",IF(F15="DNF","DNF",RANK(F15,$F$5:$F$34,1)))))</f>
        <v/>
      </c>
      <c r="I15" s="253" t="str">
        <f>IF(F15="DNS","0",IF(F15="DQ","0",IF(F15="","",IF(F15="DNF","0",LOOKUP(H15,Valeurs!$A$4:'Valeurs'!$A$46,Valeurs!$B$4:'Valeurs'!$B$46)))))</f>
        <v/>
      </c>
    </row>
    <row r="16" spans="1:9" ht="15.75" thickBot="1" x14ac:dyDescent="0.3">
      <c r="A16" s="284"/>
      <c r="B16" s="282"/>
      <c r="C16" s="195"/>
      <c r="D16" s="287"/>
      <c r="E16" s="287"/>
      <c r="F16" s="246"/>
      <c r="G16" s="207"/>
      <c r="H16" s="247"/>
      <c r="I16" s="248" t="str">
        <f t="shared" ref="I16" si="12">I15</f>
        <v/>
      </c>
    </row>
    <row r="17" spans="1:9" x14ac:dyDescent="0.25">
      <c r="A17" s="283"/>
      <c r="B17" s="281"/>
      <c r="C17" s="195"/>
      <c r="D17" s="286"/>
      <c r="E17" s="286"/>
      <c r="F17" s="251" t="str">
        <f t="shared" ref="F17" si="13">IF(D17="","",IF(D17="DQ","DQ",IF(D17="DNF","DNF",IF(D17="DNS","DNS",AVERAGE(D17,E17)))))</f>
        <v/>
      </c>
      <c r="G17" s="257"/>
      <c r="H17" s="252" t="str">
        <f t="shared" ref="H17" si="14">IF(F17="DNS","DNS",IF(F17="DQ","DQ",IF(F17="","",IF(F17="DNF","DNF",RANK(F17,$F$5:$F$34,1)))))</f>
        <v/>
      </c>
      <c r="I17" s="253" t="str">
        <f>IF(F17="DNS","0",IF(F17="DQ","0",IF(F17="","",IF(F17="DNF","0",LOOKUP(H17,Valeurs!$A$4:'Valeurs'!$A$46,Valeurs!$B$4:'Valeurs'!$B$46)))))</f>
        <v/>
      </c>
    </row>
    <row r="18" spans="1:9" ht="15.75" thickBot="1" x14ac:dyDescent="0.3">
      <c r="A18" s="284"/>
      <c r="B18" s="282"/>
      <c r="C18" s="195"/>
      <c r="D18" s="287"/>
      <c r="E18" s="287"/>
      <c r="F18" s="246"/>
      <c r="G18" s="207"/>
      <c r="H18" s="247"/>
      <c r="I18" s="248" t="str">
        <f t="shared" ref="I18" si="15">I17</f>
        <v/>
      </c>
    </row>
    <row r="19" spans="1:9" x14ac:dyDescent="0.25">
      <c r="A19" s="283"/>
      <c r="B19" s="281"/>
      <c r="C19" s="195"/>
      <c r="D19" s="286"/>
      <c r="E19" s="286"/>
      <c r="F19" s="251" t="str">
        <f t="shared" ref="F19" si="16">IF(D19="","",IF(D19="DQ","DQ",IF(D19="DNF","DNF",IF(D19="DNS","DNS",AVERAGE(D19,E19)))))</f>
        <v/>
      </c>
      <c r="G19" s="257"/>
      <c r="H19" s="252" t="str">
        <f t="shared" ref="H19" si="17">IF(F19="DNS","DNS",IF(F19="DQ","DQ",IF(F19="","",IF(F19="DNF","DNF",RANK(F19,$F$5:$F$34,1)))))</f>
        <v/>
      </c>
      <c r="I19" s="253" t="str">
        <f>IF(F19="DNS","0",IF(F19="DQ","0",IF(F19="","",IF(F19="DNF","0",LOOKUP(H19,Valeurs!$A$4:'Valeurs'!$A$46,Valeurs!$B$4:'Valeurs'!$B$46)))))</f>
        <v/>
      </c>
    </row>
    <row r="20" spans="1:9" ht="15.75" thickBot="1" x14ac:dyDescent="0.3">
      <c r="A20" s="284"/>
      <c r="B20" s="282"/>
      <c r="C20" s="195"/>
      <c r="D20" s="287"/>
      <c r="E20" s="287"/>
      <c r="F20" s="246"/>
      <c r="G20" s="207"/>
      <c r="H20" s="247"/>
      <c r="I20" s="248" t="str">
        <f t="shared" ref="I20" si="18">I19</f>
        <v/>
      </c>
    </row>
    <row r="21" spans="1:9" x14ac:dyDescent="0.25">
      <c r="A21" s="283"/>
      <c r="B21" s="281"/>
      <c r="C21" s="195"/>
      <c r="D21" s="286"/>
      <c r="E21" s="286"/>
      <c r="F21" s="251" t="str">
        <f t="shared" ref="F21" si="19">IF(D21="","",IF(D21="DQ","DQ",IF(D21="DNF","DNF",IF(D21="DNS","DNS",AVERAGE(D21,E21)))))</f>
        <v/>
      </c>
      <c r="G21" s="257"/>
      <c r="H21" s="252" t="str">
        <f t="shared" ref="H21" si="20">IF(F21="DNS","DNS",IF(F21="DQ","DQ",IF(F21="","",IF(F21="DNF","DNF",RANK(F21,$F$5:$F$34,1)))))</f>
        <v/>
      </c>
      <c r="I21" s="253" t="str">
        <f>IF(F21="DNS","0",IF(F21="DQ","0",IF(F21="","",IF(F21="DNF","0",LOOKUP(H21,Valeurs!$A$4:'Valeurs'!$A$46,Valeurs!$B$4:'Valeurs'!$B$46)))))</f>
        <v/>
      </c>
    </row>
    <row r="22" spans="1:9" ht="15.75" thickBot="1" x14ac:dyDescent="0.3">
      <c r="A22" s="284"/>
      <c r="B22" s="282"/>
      <c r="C22" s="195"/>
      <c r="D22" s="287"/>
      <c r="E22" s="287"/>
      <c r="F22" s="246"/>
      <c r="G22" s="207"/>
      <c r="H22" s="247"/>
      <c r="I22" s="248" t="str">
        <f t="shared" ref="I22" si="21">I21</f>
        <v/>
      </c>
    </row>
    <row r="23" spans="1:9" x14ac:dyDescent="0.25">
      <c r="A23" s="283"/>
      <c r="B23" s="281"/>
      <c r="C23" s="195"/>
      <c r="D23" s="286"/>
      <c r="E23" s="286"/>
      <c r="F23" s="251" t="str">
        <f t="shared" ref="F23" si="22">IF(D23="","",IF(D23="DQ","DQ",IF(D23="DNF","DNF",IF(D23="DNS","DNS",AVERAGE(D23,E23)))))</f>
        <v/>
      </c>
      <c r="G23" s="257"/>
      <c r="H23" s="252" t="str">
        <f t="shared" ref="H23" si="23">IF(F23="DNS","DNS",IF(F23="DQ","DQ",IF(F23="","",IF(F23="DNF","DNF",RANK(F23,$F$5:$F$34,1)))))</f>
        <v/>
      </c>
      <c r="I23" s="253" t="str">
        <f>IF(F23="DNS","0",IF(F23="DQ","0",IF(F23="","",IF(F23="DNF","0",LOOKUP(H23,Valeurs!$A$4:'Valeurs'!$A$46,Valeurs!$B$4:'Valeurs'!$B$46)))))</f>
        <v/>
      </c>
    </row>
    <row r="24" spans="1:9" ht="15.75" thickBot="1" x14ac:dyDescent="0.3">
      <c r="A24" s="284"/>
      <c r="B24" s="282"/>
      <c r="C24" s="195"/>
      <c r="D24" s="287"/>
      <c r="E24" s="287"/>
      <c r="F24" s="246"/>
      <c r="G24" s="207"/>
      <c r="H24" s="247"/>
      <c r="I24" s="248" t="str">
        <f t="shared" ref="I24" si="24">I23</f>
        <v/>
      </c>
    </row>
    <row r="25" spans="1:9" x14ac:dyDescent="0.25">
      <c r="A25" s="283"/>
      <c r="B25" s="281"/>
      <c r="C25" s="195"/>
      <c r="D25" s="286"/>
      <c r="E25" s="286"/>
      <c r="F25" s="251" t="str">
        <f t="shared" ref="F25" si="25">IF(D25="","",IF(D25="DQ","DQ",IF(D25="DNF","DNF",IF(D25="DNS","DNS",AVERAGE(D25,E25)))))</f>
        <v/>
      </c>
      <c r="G25" s="257"/>
      <c r="H25" s="252" t="str">
        <f t="shared" ref="H25" si="26">IF(F25="DNS","DNS",IF(F25="DQ","DQ",IF(F25="","",IF(F25="DNF","DNF",RANK(F25,$F$5:$F$34,1)))))</f>
        <v/>
      </c>
      <c r="I25" s="253" t="str">
        <f>IF(F25="DNS","0",IF(F25="DQ","0",IF(F25="","",IF(F25="DNF","0",LOOKUP(H25,Valeurs!$A$4:'Valeurs'!$A$46,Valeurs!$B$4:'Valeurs'!$B$46)))))</f>
        <v/>
      </c>
    </row>
    <row r="26" spans="1:9" ht="15.75" thickBot="1" x14ac:dyDescent="0.3">
      <c r="A26" s="284"/>
      <c r="B26" s="282"/>
      <c r="C26" s="195"/>
      <c r="D26" s="287"/>
      <c r="E26" s="287"/>
      <c r="F26" s="246"/>
      <c r="G26" s="207"/>
      <c r="H26" s="247"/>
      <c r="I26" s="248" t="str">
        <f t="shared" ref="I26" si="27">I25</f>
        <v/>
      </c>
    </row>
    <row r="27" spans="1:9" x14ac:dyDescent="0.25">
      <c r="A27" s="283"/>
      <c r="B27" s="281"/>
      <c r="C27" s="195"/>
      <c r="D27" s="286"/>
      <c r="E27" s="286"/>
      <c r="F27" s="251" t="str">
        <f t="shared" ref="F27" si="28">IF(D27="","",IF(D27="DQ","DQ",IF(D27="DNF","DNF",IF(D27="DNS","DNS",AVERAGE(D27,E27)))))</f>
        <v/>
      </c>
      <c r="G27" s="257"/>
      <c r="H27" s="252" t="str">
        <f t="shared" ref="H27" si="29">IF(F27="DNS","DNS",IF(F27="DQ","DQ",IF(F27="","",IF(F27="DNF","DNF",RANK(F27,$F$5:$F$34,1)))))</f>
        <v/>
      </c>
      <c r="I27" s="253" t="str">
        <f>IF(F27="DNS","0",IF(F27="DQ","0",IF(F27="","",IF(F27="DNF","0",LOOKUP(H27,Valeurs!$A$4:'Valeurs'!$A$46,Valeurs!$B$4:'Valeurs'!$B$46)))))</f>
        <v/>
      </c>
    </row>
    <row r="28" spans="1:9" ht="15.75" thickBot="1" x14ac:dyDescent="0.3">
      <c r="A28" s="284"/>
      <c r="B28" s="282"/>
      <c r="C28" s="195"/>
      <c r="D28" s="287"/>
      <c r="E28" s="287"/>
      <c r="F28" s="246"/>
      <c r="G28" s="207"/>
      <c r="H28" s="247"/>
      <c r="I28" s="248" t="str">
        <f t="shared" ref="I28" si="30">I27</f>
        <v/>
      </c>
    </row>
    <row r="29" spans="1:9" x14ac:dyDescent="0.25">
      <c r="A29" s="283"/>
      <c r="B29" s="281"/>
      <c r="C29" s="195"/>
      <c r="D29" s="286"/>
      <c r="E29" s="286"/>
      <c r="F29" s="251" t="str">
        <f t="shared" ref="F29" si="31">IF(D29="","",IF(D29="DQ","DQ",IF(D29="DNF","DNF",IF(D29="DNS","DNS",AVERAGE(D29,E29)))))</f>
        <v/>
      </c>
      <c r="G29" s="257"/>
      <c r="H29" s="252" t="str">
        <f t="shared" ref="H29" si="32">IF(F29="DNS","DNS",IF(F29="DQ","DQ",IF(F29="","",IF(F29="DNF","DNF",RANK(F29,$F$5:$F$34,1)))))</f>
        <v/>
      </c>
      <c r="I29" s="253" t="str">
        <f>IF(F29="DNS","0",IF(F29="DQ","0",IF(F29="","",IF(F29="DNF","0",LOOKUP(H29,Valeurs!$A$4:'Valeurs'!$A$46,Valeurs!$B$4:'Valeurs'!$B$46)))))</f>
        <v/>
      </c>
    </row>
    <row r="30" spans="1:9" ht="15.75" thickBot="1" x14ac:dyDescent="0.3">
      <c r="A30" s="284"/>
      <c r="B30" s="282"/>
      <c r="C30" s="195"/>
      <c r="D30" s="287"/>
      <c r="E30" s="287"/>
      <c r="F30" s="246"/>
      <c r="G30" s="207"/>
      <c r="H30" s="247"/>
      <c r="I30" s="248" t="str">
        <f t="shared" ref="I30" si="33">I29</f>
        <v/>
      </c>
    </row>
    <row r="31" spans="1:9" x14ac:dyDescent="0.25">
      <c r="A31" s="283"/>
      <c r="B31" s="281"/>
      <c r="C31" s="195"/>
      <c r="D31" s="286"/>
      <c r="E31" s="286"/>
      <c r="F31" s="251" t="str">
        <f t="shared" ref="F31" si="34">IF(D31="","",IF(D31="DQ","DQ",IF(D31="DNF","DNF",IF(D31="DNS","DNS",AVERAGE(D31,E31)))))</f>
        <v/>
      </c>
      <c r="G31" s="257"/>
      <c r="H31" s="252" t="str">
        <f t="shared" ref="H31" si="35">IF(F31="DNS","DNS",IF(F31="DQ","DQ",IF(F31="","",IF(F31="DNF","DNF",RANK(F31,$F$5:$F$34,1)))))</f>
        <v/>
      </c>
      <c r="I31" s="253" t="str">
        <f>IF(F31="DNS","0",IF(F31="DQ","0",IF(F31="","",IF(F31="DNF","0",LOOKUP(H31,Valeurs!$A$4:'Valeurs'!$A$46,Valeurs!$B$4:'Valeurs'!$B$46)))))</f>
        <v/>
      </c>
    </row>
    <row r="32" spans="1:9" ht="15.75" thickBot="1" x14ac:dyDescent="0.3">
      <c r="A32" s="284"/>
      <c r="B32" s="282"/>
      <c r="C32" s="195"/>
      <c r="D32" s="287"/>
      <c r="E32" s="287"/>
      <c r="F32" s="246"/>
      <c r="G32" s="207"/>
      <c r="H32" s="247"/>
      <c r="I32" s="248" t="str">
        <f t="shared" ref="I32" si="36">I31</f>
        <v/>
      </c>
    </row>
    <row r="33" spans="1:9" x14ac:dyDescent="0.25">
      <c r="A33" s="283"/>
      <c r="B33" s="281"/>
      <c r="C33" s="195"/>
      <c r="D33" s="286"/>
      <c r="E33" s="286"/>
      <c r="F33" s="251" t="str">
        <f t="shared" ref="F33" si="37">IF(D33="","",IF(D33="DQ","DQ",IF(D33="DNF","DNF",IF(D33="DNS","DNS",AVERAGE(D33,E33)))))</f>
        <v/>
      </c>
      <c r="G33" s="257"/>
      <c r="H33" s="252" t="str">
        <f t="shared" ref="H33" si="38">IF(F33="DNS","DNS",IF(F33="DQ","DQ",IF(F33="","",IF(F33="DNF","DNF",RANK(F33,$F$5:$F$34,1)))))</f>
        <v/>
      </c>
      <c r="I33" s="253" t="str">
        <f>IF(F33="DNS","0",IF(F33="DQ","0",IF(F33="","",IF(F33="DNF","0",LOOKUP(H33,Valeurs!$A$4:'Valeurs'!$A$46,Valeurs!$B$4:'Valeurs'!$B$46)))))</f>
        <v/>
      </c>
    </row>
    <row r="34" spans="1:9" ht="15.75" thickBot="1" x14ac:dyDescent="0.3">
      <c r="A34" s="284"/>
      <c r="B34" s="282"/>
      <c r="C34" s="202"/>
      <c r="D34" s="287"/>
      <c r="E34" s="287"/>
      <c r="F34" s="45"/>
      <c r="G34" s="209"/>
      <c r="H34" s="214"/>
      <c r="I34" s="215" t="str">
        <f t="shared" ref="I34" si="39">I33</f>
        <v/>
      </c>
    </row>
    <row r="35" spans="1:9" ht="15.75" thickBot="1" x14ac:dyDescent="0.3"/>
    <row r="36" spans="1:9" ht="19.5" customHeight="1" thickBot="1" x14ac:dyDescent="0.3">
      <c r="A36" s="393" t="s">
        <v>36</v>
      </c>
      <c r="B36" s="394"/>
      <c r="C36" s="394"/>
      <c r="D36" s="394"/>
      <c r="E36" s="394"/>
      <c r="F36" s="394"/>
      <c r="G36" s="394"/>
      <c r="H36" s="394"/>
      <c r="I36" s="394"/>
    </row>
    <row r="37" spans="1:9" ht="19.5" customHeight="1" thickBot="1" x14ac:dyDescent="0.3">
      <c r="A37" s="394"/>
      <c r="B37" s="394"/>
      <c r="C37" s="394"/>
      <c r="D37" s="394"/>
      <c r="E37" s="394"/>
      <c r="F37" s="394"/>
      <c r="G37" s="394"/>
      <c r="H37" s="394"/>
      <c r="I37" s="394"/>
    </row>
    <row r="38" spans="1:9" s="185" customFormat="1" ht="30" customHeight="1" thickBot="1" x14ac:dyDescent="0.3">
      <c r="A38" s="182" t="s">
        <v>10</v>
      </c>
      <c r="B38" s="182" t="s">
        <v>11</v>
      </c>
      <c r="C38" s="183"/>
      <c r="D38" s="182" t="s">
        <v>12</v>
      </c>
      <c r="E38" s="182" t="s">
        <v>13</v>
      </c>
      <c r="F38" s="184" t="s">
        <v>14</v>
      </c>
      <c r="G38" s="183"/>
      <c r="H38" s="182" t="s">
        <v>15</v>
      </c>
      <c r="I38" s="182" t="s">
        <v>16</v>
      </c>
    </row>
    <row r="39" spans="1:9" x14ac:dyDescent="0.25">
      <c r="A39" s="186" t="str">
        <f>Inscription!G2</f>
        <v>Dam'eauclès</v>
      </c>
      <c r="B39" s="187" t="str">
        <f>Inscription!H2</f>
        <v>Jacob Rousson</v>
      </c>
      <c r="C39" s="188"/>
      <c r="D39" s="31">
        <v>9.0057870370370368E-4</v>
      </c>
      <c r="E39" s="32">
        <v>9.0243055555555562E-4</v>
      </c>
      <c r="F39" s="189">
        <f>IF(D39="","",IF(D39="DQ","DQ",IF(D39="DNF","DNF",IF(D39="DNS","DNS",AVERAGE(D39,E39)))))</f>
        <v>9.015046296296297E-4</v>
      </c>
      <c r="G39" s="205"/>
      <c r="H39" s="206">
        <f>IF(F39="DNS","DNS",IF(F39="DQ","DQ",IF(F39="","",IF(F39="DNF","DNF",RANK(F39,$F$39:$F$68,1)))))</f>
        <v>2</v>
      </c>
      <c r="I39" s="192">
        <f>IF(F39="DNS","0",IF(F39="DQ","0",IF(F39="","",IF(F39="DNF","0",LOOKUP(H39,Valeurs!$A$4:'Valeurs'!$A$46,Valeurs!$B$4:'Valeurs'!$B$46)))))</f>
        <v>18</v>
      </c>
    </row>
    <row r="40" spans="1:9" x14ac:dyDescent="0.25">
      <c r="A40" s="193" t="str">
        <f>Inscription!G3</f>
        <v>Dam'eauclès</v>
      </c>
      <c r="B40" s="194" t="str">
        <f>Inscription!H3</f>
        <v>Julien Turgeon</v>
      </c>
      <c r="C40" s="195"/>
      <c r="D40" s="32">
        <v>8.7268518518518511E-4</v>
      </c>
      <c r="E40" s="32">
        <v>8.78125E-4</v>
      </c>
      <c r="F40" s="196">
        <f t="shared" ref="F40:F67" si="40">IF(D40="","",IF(D40="DQ","DQ",IF(D40="DNF","DNF",IF(D40="DNS","DNS",AVERAGE(D40,E40)))))</f>
        <v>8.7540509259259255E-4</v>
      </c>
      <c r="G40" s="207"/>
      <c r="H40" s="208">
        <f>IF(F40="DNS","DNS",IF(F40="DQ","DQ",IF(F40="","",IF(F40="DNF","DNF",RANK(F40,$F$39:$F$68,1)))))</f>
        <v>1</v>
      </c>
      <c r="I40" s="199">
        <f>IF(F40="DNS","0",IF(F40="DQ","0",IF(F40="","",IF(F40="DNF","0",LOOKUP(H40,Valeurs!$A$4:'Valeurs'!$A$46,Valeurs!$B$4:'Valeurs'!$B$46)))))</f>
        <v>20</v>
      </c>
    </row>
    <row r="41" spans="1:9" x14ac:dyDescent="0.25">
      <c r="A41" s="193" t="str">
        <f>Inscription!G4</f>
        <v>Dam'eauclès</v>
      </c>
      <c r="B41" s="194" t="str">
        <f>Inscription!H4</f>
        <v>James Willamson</v>
      </c>
      <c r="C41" s="195"/>
      <c r="D41" s="32">
        <v>1.2401620370370368E-3</v>
      </c>
      <c r="E41" s="32">
        <v>1.2408564814814815E-3</v>
      </c>
      <c r="F41" s="196">
        <f t="shared" si="40"/>
        <v>1.2405092592592591E-3</v>
      </c>
      <c r="G41" s="207"/>
      <c r="H41" s="208">
        <f t="shared" ref="H41:H68" si="41">IF(F41="DNS","DNS",IF(F41="DQ","DQ",IF(F41="","",IF(F41="DNF","DNF",RANK(F41,$F$39:$F$68,1)))))</f>
        <v>5</v>
      </c>
      <c r="I41" s="199">
        <f>IF(F41="DNS","0",IF(F41="DQ","0",IF(F41="","",IF(F41="DNF","0",LOOKUP(H41,Valeurs!$A$4:'Valeurs'!$A$46,Valeurs!$B$4:'Valeurs'!$B$46)))))</f>
        <v>13</v>
      </c>
    </row>
    <row r="42" spans="1:9" x14ac:dyDescent="0.25">
      <c r="A42" s="193" t="str">
        <f>Inscription!G5</f>
        <v>CSRAD</v>
      </c>
      <c r="B42" s="194" t="str">
        <f>Inscription!H5</f>
        <v>Alexandre Vincent</v>
      </c>
      <c r="C42" s="195"/>
      <c r="D42" s="32">
        <v>1.0105324074074075E-3</v>
      </c>
      <c r="E42" s="32">
        <v>9.4560185185185188E-4</v>
      </c>
      <c r="F42" s="196">
        <f t="shared" si="40"/>
        <v>9.7806712962962973E-4</v>
      </c>
      <c r="G42" s="207"/>
      <c r="H42" s="208">
        <f t="shared" si="41"/>
        <v>4</v>
      </c>
      <c r="I42" s="199">
        <f>IF(F42="DNS","0",IF(F42="DQ","0",IF(F42="","",IF(F42="DNF","0",LOOKUP(H42,Valeurs!$A$4:'Valeurs'!$A$46,Valeurs!$B$4:'Valeurs'!$B$46)))))</f>
        <v>14</v>
      </c>
    </row>
    <row r="43" spans="1:9" x14ac:dyDescent="0.25">
      <c r="A43" s="193" t="str">
        <f>Inscription!G6</f>
        <v>CSRN</v>
      </c>
      <c r="B43" s="194" t="str">
        <f>Inscription!H6</f>
        <v>Malik Romdhani</v>
      </c>
      <c r="C43" s="195"/>
      <c r="D43" s="32">
        <v>9.1898148148148145E-4</v>
      </c>
      <c r="E43" s="32">
        <v>9.1689814814814813E-4</v>
      </c>
      <c r="F43" s="196">
        <f t="shared" si="40"/>
        <v>9.1793981481481479E-4</v>
      </c>
      <c r="G43" s="207"/>
      <c r="H43" s="208">
        <f t="shared" si="41"/>
        <v>3</v>
      </c>
      <c r="I43" s="199">
        <f>IF(F43="DNS","0",IF(F43="DQ","0",IF(F43="","",IF(F43="DNF","0",LOOKUP(H43,Valeurs!$A$4:'Valeurs'!$A$46,Valeurs!$B$4:'Valeurs'!$B$46)))))</f>
        <v>16</v>
      </c>
    </row>
    <row r="44" spans="1:9" x14ac:dyDescent="0.25">
      <c r="A44" s="193" t="str">
        <f>Inscription!G7</f>
        <v>CSRN</v>
      </c>
      <c r="B44" s="194" t="str">
        <f>Inscription!H7</f>
        <v>Jonathan St-Roch</v>
      </c>
      <c r="C44" s="195"/>
      <c r="D44" s="32" t="s">
        <v>143</v>
      </c>
      <c r="E44" s="32" t="s">
        <v>143</v>
      </c>
      <c r="F44" s="196" t="str">
        <f t="shared" si="40"/>
        <v>DQ</v>
      </c>
      <c r="G44" s="207"/>
      <c r="H44" s="208" t="str">
        <f t="shared" si="41"/>
        <v>DQ</v>
      </c>
      <c r="I44" s="199" t="str">
        <f>IF(F44="DNS","0",IF(F44="DQ","0",IF(F44="","",IF(F44="DNF","0",LOOKUP(H44,Valeurs!$A$4:'Valeurs'!$A$46,Valeurs!$B$4:'Valeurs'!$B$46)))))</f>
        <v>0</v>
      </c>
    </row>
    <row r="45" spans="1:9" x14ac:dyDescent="0.25">
      <c r="A45" s="193" t="str">
        <f>Inscription!G8</f>
        <v>Gatineau</v>
      </c>
      <c r="B45" s="194" t="str">
        <f>Inscription!H8</f>
        <v>Vincent Marsclais</v>
      </c>
      <c r="C45" s="195"/>
      <c r="D45" s="32" t="s">
        <v>145</v>
      </c>
      <c r="E45" s="32" t="s">
        <v>145</v>
      </c>
      <c r="F45" s="196" t="str">
        <f t="shared" si="40"/>
        <v>DNS</v>
      </c>
      <c r="G45" s="207"/>
      <c r="H45" s="208" t="str">
        <f t="shared" si="41"/>
        <v>DNS</v>
      </c>
      <c r="I45" s="199" t="str">
        <f>IF(F45="DNS","0",IF(F45="DQ","0",IF(F45="","",IF(F45="DNF","0",LOOKUP(H45,Valeurs!$A$4:'Valeurs'!$A$46,Valeurs!$B$4:'Valeurs'!$B$46)))))</f>
        <v>0</v>
      </c>
    </row>
    <row r="46" spans="1:9" x14ac:dyDescent="0.25">
      <c r="A46" s="193" t="str">
        <f>Inscription!G9</f>
        <v>Gatineau</v>
      </c>
      <c r="B46" s="194" t="str">
        <f>Inscription!H9</f>
        <v>Benjamin Lapointe</v>
      </c>
      <c r="C46" s="195"/>
      <c r="D46" s="32" t="s">
        <v>143</v>
      </c>
      <c r="E46" s="32" t="s">
        <v>143</v>
      </c>
      <c r="F46" s="196" t="str">
        <f t="shared" si="40"/>
        <v>DQ</v>
      </c>
      <c r="G46" s="207"/>
      <c r="H46" s="208" t="str">
        <f t="shared" si="41"/>
        <v>DQ</v>
      </c>
      <c r="I46" s="199" t="str">
        <f>IF(F46="DNS","0",IF(F46="DQ","0",IF(F46="","",IF(F46="DNF","0",LOOKUP(H46,Valeurs!$A$4:'Valeurs'!$A$46,Valeurs!$B$4:'Valeurs'!$B$46)))))</f>
        <v>0</v>
      </c>
    </row>
    <row r="47" spans="1:9" x14ac:dyDescent="0.25">
      <c r="A47" s="193">
        <f>Inscription!G10</f>
        <v>0</v>
      </c>
      <c r="B47" s="194">
        <f>Inscription!H10</f>
        <v>0</v>
      </c>
      <c r="C47" s="195"/>
      <c r="D47" s="32"/>
      <c r="E47" s="32"/>
      <c r="F47" s="196" t="str">
        <f t="shared" si="40"/>
        <v/>
      </c>
      <c r="G47" s="207"/>
      <c r="H47" s="208" t="str">
        <f t="shared" si="41"/>
        <v/>
      </c>
      <c r="I47" s="199" t="str">
        <f>IF(F47="DNS","0",IF(F47="DQ","0",IF(F47="","",IF(F47="DNF","0",LOOKUP(H47,Valeurs!$A$4:'Valeurs'!$A$46,Valeurs!$B$4:'Valeurs'!$B$46)))))</f>
        <v/>
      </c>
    </row>
    <row r="48" spans="1:9" x14ac:dyDescent="0.25">
      <c r="A48" s="193">
        <f>Inscription!G11</f>
        <v>0</v>
      </c>
      <c r="B48" s="194">
        <f>Inscription!H11</f>
        <v>0</v>
      </c>
      <c r="C48" s="195"/>
      <c r="D48" s="32"/>
      <c r="E48" s="32"/>
      <c r="F48" s="196" t="str">
        <f t="shared" si="40"/>
        <v/>
      </c>
      <c r="G48" s="207"/>
      <c r="H48" s="208" t="str">
        <f t="shared" si="41"/>
        <v/>
      </c>
      <c r="I48" s="199" t="str">
        <f>IF(F48="DNS","0",IF(F48="DQ","0",IF(F48="","",IF(F48="DNF","0",LOOKUP(H48,Valeurs!$A$4:'Valeurs'!$A$46,Valeurs!$B$4:'Valeurs'!$B$46)))))</f>
        <v/>
      </c>
    </row>
    <row r="49" spans="1:9" x14ac:dyDescent="0.25">
      <c r="A49" s="193">
        <f>Inscription!G12</f>
        <v>0</v>
      </c>
      <c r="B49" s="194">
        <f>Inscription!H12</f>
        <v>0</v>
      </c>
      <c r="C49" s="195"/>
      <c r="D49" s="32"/>
      <c r="E49" s="32"/>
      <c r="F49" s="196" t="str">
        <f t="shared" si="40"/>
        <v/>
      </c>
      <c r="G49" s="207"/>
      <c r="H49" s="208" t="str">
        <f t="shared" si="41"/>
        <v/>
      </c>
      <c r="I49" s="199" t="str">
        <f>IF(F49="DNS","0",IF(F49="DQ","0",IF(F49="","",IF(F49="DNF","0",LOOKUP(H49,Valeurs!$A$4:'Valeurs'!$A$46,Valeurs!$B$4:'Valeurs'!$B$46)))))</f>
        <v/>
      </c>
    </row>
    <row r="50" spans="1:9" x14ac:dyDescent="0.25">
      <c r="A50" s="193">
        <f>Inscription!G13</f>
        <v>0</v>
      </c>
      <c r="B50" s="194">
        <f>Inscription!H13</f>
        <v>0</v>
      </c>
      <c r="C50" s="195"/>
      <c r="D50" s="32"/>
      <c r="E50" s="32"/>
      <c r="F50" s="196" t="str">
        <f t="shared" si="40"/>
        <v/>
      </c>
      <c r="G50" s="207"/>
      <c r="H50" s="208" t="str">
        <f t="shared" si="41"/>
        <v/>
      </c>
      <c r="I50" s="199" t="str">
        <f>IF(F50="DNS","0",IF(F50="DQ","0",IF(F50="","",IF(F50="DNF","0",LOOKUP(H50,Valeurs!$A$4:'Valeurs'!$A$46,Valeurs!$B$4:'Valeurs'!$B$46)))))</f>
        <v/>
      </c>
    </row>
    <row r="51" spans="1:9" x14ac:dyDescent="0.25">
      <c r="A51" s="193">
        <f>Inscription!G14</f>
        <v>0</v>
      </c>
      <c r="B51" s="194">
        <f>Inscription!H14</f>
        <v>0</v>
      </c>
      <c r="C51" s="195"/>
      <c r="D51" s="32"/>
      <c r="E51" s="32"/>
      <c r="F51" s="196" t="str">
        <f t="shared" si="40"/>
        <v/>
      </c>
      <c r="G51" s="207"/>
      <c r="H51" s="208" t="str">
        <f t="shared" si="41"/>
        <v/>
      </c>
      <c r="I51" s="199" t="str">
        <f>IF(F51="DNS","0",IF(F51="DQ","0",IF(F51="","",IF(F51="DNF","0",LOOKUP(H51,Valeurs!$A$4:'Valeurs'!$A$46,Valeurs!$B$4:'Valeurs'!$B$46)))))</f>
        <v/>
      </c>
    </row>
    <row r="52" spans="1:9" x14ac:dyDescent="0.25">
      <c r="A52" s="193">
        <f>Inscription!G15</f>
        <v>0</v>
      </c>
      <c r="B52" s="194">
        <f>Inscription!H15</f>
        <v>0</v>
      </c>
      <c r="C52" s="195"/>
      <c r="D52" s="32"/>
      <c r="E52" s="32"/>
      <c r="F52" s="196" t="str">
        <f t="shared" si="40"/>
        <v/>
      </c>
      <c r="G52" s="207"/>
      <c r="H52" s="208" t="str">
        <f t="shared" si="41"/>
        <v/>
      </c>
      <c r="I52" s="199" t="str">
        <f>IF(F52="DNS","0",IF(F52="DQ","0",IF(F52="","",IF(F52="DNF","0",LOOKUP(H52,Valeurs!$A$4:'Valeurs'!$A$46,Valeurs!$B$4:'Valeurs'!$B$46)))))</f>
        <v/>
      </c>
    </row>
    <row r="53" spans="1:9" x14ac:dyDescent="0.25">
      <c r="A53" s="193">
        <f>Inscription!G16</f>
        <v>0</v>
      </c>
      <c r="B53" s="194">
        <f>Inscription!H16</f>
        <v>0</v>
      </c>
      <c r="C53" s="195"/>
      <c r="D53" s="32"/>
      <c r="E53" s="32"/>
      <c r="F53" s="196" t="str">
        <f t="shared" si="40"/>
        <v/>
      </c>
      <c r="G53" s="207"/>
      <c r="H53" s="208" t="str">
        <f t="shared" si="41"/>
        <v/>
      </c>
      <c r="I53" s="199" t="str">
        <f>IF(F53="DNS","0",IF(F53="DQ","0",IF(F53="","",IF(F53="DNF","0",LOOKUP(H53,Valeurs!$A$4:'Valeurs'!$A$46,Valeurs!$B$4:'Valeurs'!$B$46)))))</f>
        <v/>
      </c>
    </row>
    <row r="54" spans="1:9" x14ac:dyDescent="0.25">
      <c r="A54" s="193">
        <f>Inscription!G17</f>
        <v>0</v>
      </c>
      <c r="B54" s="194">
        <f>Inscription!H17</f>
        <v>0</v>
      </c>
      <c r="C54" s="195"/>
      <c r="D54" s="32"/>
      <c r="E54" s="32"/>
      <c r="F54" s="196" t="str">
        <f t="shared" si="40"/>
        <v/>
      </c>
      <c r="G54" s="207"/>
      <c r="H54" s="208" t="str">
        <f t="shared" si="41"/>
        <v/>
      </c>
      <c r="I54" s="199" t="str">
        <f>IF(F54="DNS","0",IF(F54="DQ","0",IF(F54="","",IF(F54="DNF","0",LOOKUP(H54,Valeurs!$A$4:'Valeurs'!$A$46,Valeurs!$B$4:'Valeurs'!$B$46)))))</f>
        <v/>
      </c>
    </row>
    <row r="55" spans="1:9" x14ac:dyDescent="0.25">
      <c r="A55" s="193">
        <f>Inscription!G18</f>
        <v>0</v>
      </c>
      <c r="B55" s="194">
        <f>Inscription!H18</f>
        <v>0</v>
      </c>
      <c r="C55" s="195"/>
      <c r="D55" s="32"/>
      <c r="E55" s="32"/>
      <c r="F55" s="196" t="str">
        <f t="shared" si="40"/>
        <v/>
      </c>
      <c r="G55" s="207"/>
      <c r="H55" s="208" t="str">
        <f t="shared" si="41"/>
        <v/>
      </c>
      <c r="I55" s="199" t="str">
        <f>IF(F55="DNS","0",IF(F55="DQ","0",IF(F55="","",IF(F55="DNF","0",LOOKUP(H55,Valeurs!$A$4:'Valeurs'!$A$46,Valeurs!$B$4:'Valeurs'!$B$46)))))</f>
        <v/>
      </c>
    </row>
    <row r="56" spans="1:9" x14ac:dyDescent="0.25">
      <c r="A56" s="193">
        <f>Inscription!G19</f>
        <v>0</v>
      </c>
      <c r="B56" s="194">
        <f>Inscription!H19</f>
        <v>0</v>
      </c>
      <c r="C56" s="195"/>
      <c r="D56" s="32"/>
      <c r="E56" s="32"/>
      <c r="F56" s="196" t="str">
        <f t="shared" si="40"/>
        <v/>
      </c>
      <c r="G56" s="207"/>
      <c r="H56" s="208" t="str">
        <f t="shared" si="41"/>
        <v/>
      </c>
      <c r="I56" s="199" t="str">
        <f>IF(F56="DNS","0",IF(F56="DQ","0",IF(F56="","",IF(F56="DNF","0",LOOKUP(H56,Valeurs!$A$4:'Valeurs'!$A$46,Valeurs!$B$4:'Valeurs'!$B$46)))))</f>
        <v/>
      </c>
    </row>
    <row r="57" spans="1:9" x14ac:dyDescent="0.25">
      <c r="A57" s="193">
        <f>Inscription!G20</f>
        <v>0</v>
      </c>
      <c r="B57" s="194">
        <f>Inscription!H20</f>
        <v>0</v>
      </c>
      <c r="C57" s="195"/>
      <c r="D57" s="32"/>
      <c r="E57" s="32"/>
      <c r="F57" s="196" t="str">
        <f t="shared" si="40"/>
        <v/>
      </c>
      <c r="G57" s="207"/>
      <c r="H57" s="208" t="str">
        <f t="shared" si="41"/>
        <v/>
      </c>
      <c r="I57" s="199" t="str">
        <f>IF(F57="DNS","0",IF(F57="DQ","0",IF(F57="","",IF(F57="DNF","0",LOOKUP(H57,Valeurs!$A$4:'Valeurs'!$A$46,Valeurs!$B$4:'Valeurs'!$B$46)))))</f>
        <v/>
      </c>
    </row>
    <row r="58" spans="1:9" x14ac:dyDescent="0.25">
      <c r="A58" s="193">
        <f>Inscription!G21</f>
        <v>0</v>
      </c>
      <c r="B58" s="194">
        <f>Inscription!H21</f>
        <v>0</v>
      </c>
      <c r="C58" s="195"/>
      <c r="D58" s="32"/>
      <c r="E58" s="32"/>
      <c r="F58" s="196" t="str">
        <f t="shared" si="40"/>
        <v/>
      </c>
      <c r="G58" s="207"/>
      <c r="H58" s="208" t="str">
        <f t="shared" si="41"/>
        <v/>
      </c>
      <c r="I58" s="199" t="str">
        <f>IF(F58="DNS","0",IF(F58="DQ","0",IF(F58="","",IF(F58="DNF","0",LOOKUP(H58,Valeurs!$A$4:'Valeurs'!$A$46,Valeurs!$B$4:'Valeurs'!$B$46)))))</f>
        <v/>
      </c>
    </row>
    <row r="59" spans="1:9" x14ac:dyDescent="0.25">
      <c r="A59" s="193">
        <f>Inscription!G22</f>
        <v>0</v>
      </c>
      <c r="B59" s="194">
        <f>Inscription!H22</f>
        <v>0</v>
      </c>
      <c r="C59" s="195"/>
      <c r="D59" s="32"/>
      <c r="E59" s="32"/>
      <c r="F59" s="196" t="str">
        <f t="shared" si="40"/>
        <v/>
      </c>
      <c r="G59" s="207"/>
      <c r="H59" s="208" t="str">
        <f t="shared" si="41"/>
        <v/>
      </c>
      <c r="I59" s="199" t="str">
        <f>IF(F59="DNS","0",IF(F59="DQ","0",IF(F59="","",IF(F59="DNF","0",LOOKUP(H59,Valeurs!$A$4:'Valeurs'!$A$46,Valeurs!$B$4:'Valeurs'!$B$46)))))</f>
        <v/>
      </c>
    </row>
    <row r="60" spans="1:9" x14ac:dyDescent="0.25">
      <c r="A60" s="193">
        <f>Inscription!G23</f>
        <v>0</v>
      </c>
      <c r="B60" s="194">
        <f>Inscription!H23</f>
        <v>0</v>
      </c>
      <c r="C60" s="195"/>
      <c r="D60" s="32"/>
      <c r="E60" s="32"/>
      <c r="F60" s="196" t="str">
        <f t="shared" si="40"/>
        <v/>
      </c>
      <c r="G60" s="207"/>
      <c r="H60" s="208" t="str">
        <f t="shared" si="41"/>
        <v/>
      </c>
      <c r="I60" s="199" t="str">
        <f>IF(F60="DNS","0",IF(F60="DQ","0",IF(F60="","",IF(F60="DNF","0",LOOKUP(H60,Valeurs!$A$4:'Valeurs'!$A$46,Valeurs!$B$4:'Valeurs'!$B$46)))))</f>
        <v/>
      </c>
    </row>
    <row r="61" spans="1:9" x14ac:dyDescent="0.25">
      <c r="A61" s="193">
        <f>Inscription!G24</f>
        <v>0</v>
      </c>
      <c r="B61" s="194">
        <f>Inscription!H24</f>
        <v>0</v>
      </c>
      <c r="C61" s="195"/>
      <c r="D61" s="32"/>
      <c r="E61" s="32"/>
      <c r="F61" s="196" t="str">
        <f t="shared" si="40"/>
        <v/>
      </c>
      <c r="G61" s="207"/>
      <c r="H61" s="208" t="str">
        <f t="shared" si="41"/>
        <v/>
      </c>
      <c r="I61" s="199" t="str">
        <f>IF(F61="DNS","0",IF(F61="DQ","0",IF(F61="","",IF(F61="DNF","0",LOOKUP(H61,Valeurs!$A$4:'Valeurs'!$A$46,Valeurs!$B$4:'Valeurs'!$B$46)))))</f>
        <v/>
      </c>
    </row>
    <row r="62" spans="1:9" x14ac:dyDescent="0.25">
      <c r="A62" s="193">
        <f>Inscription!G25</f>
        <v>0</v>
      </c>
      <c r="B62" s="194">
        <f>Inscription!H25</f>
        <v>0</v>
      </c>
      <c r="C62" s="195"/>
      <c r="D62" s="32"/>
      <c r="E62" s="32"/>
      <c r="F62" s="196" t="str">
        <f t="shared" si="40"/>
        <v/>
      </c>
      <c r="G62" s="207"/>
      <c r="H62" s="208" t="str">
        <f t="shared" si="41"/>
        <v/>
      </c>
      <c r="I62" s="199" t="str">
        <f>IF(F62="DNS","0",IF(F62="DQ","0",IF(F62="","",IF(F62="DNF","0",LOOKUP(H62,Valeurs!$A$4:'Valeurs'!$A$46,Valeurs!$B$4:'Valeurs'!$B$46)))))</f>
        <v/>
      </c>
    </row>
    <row r="63" spans="1:9" x14ac:dyDescent="0.25">
      <c r="A63" s="193">
        <f>Inscription!G26</f>
        <v>0</v>
      </c>
      <c r="B63" s="194">
        <f>Inscription!H26</f>
        <v>0</v>
      </c>
      <c r="C63" s="195"/>
      <c r="D63" s="32"/>
      <c r="E63" s="32"/>
      <c r="F63" s="196" t="str">
        <f t="shared" si="40"/>
        <v/>
      </c>
      <c r="G63" s="207"/>
      <c r="H63" s="208" t="str">
        <f t="shared" si="41"/>
        <v/>
      </c>
      <c r="I63" s="199" t="str">
        <f>IF(F63="DNS","0",IF(F63="DQ","0",IF(F63="","",IF(F63="DNF","0",LOOKUP(H63,Valeurs!$A$4:'Valeurs'!$A$46,Valeurs!$B$4:'Valeurs'!$B$46)))))</f>
        <v/>
      </c>
    </row>
    <row r="64" spans="1:9" x14ac:dyDescent="0.25">
      <c r="A64" s="193">
        <f>Inscription!G27</f>
        <v>0</v>
      </c>
      <c r="B64" s="194">
        <f>Inscription!H27</f>
        <v>0</v>
      </c>
      <c r="C64" s="195"/>
      <c r="D64" s="32"/>
      <c r="E64" s="32"/>
      <c r="F64" s="196" t="str">
        <f t="shared" si="40"/>
        <v/>
      </c>
      <c r="G64" s="207"/>
      <c r="H64" s="208" t="str">
        <f t="shared" si="41"/>
        <v/>
      </c>
      <c r="I64" s="199" t="str">
        <f>IF(F64="DNS","0",IF(F64="DQ","0",IF(F64="","",IF(F64="DNF","0",LOOKUP(H64,Valeurs!$A$4:'Valeurs'!$A$46,Valeurs!$B$4:'Valeurs'!$B$46)))))</f>
        <v/>
      </c>
    </row>
    <row r="65" spans="1:9" x14ac:dyDescent="0.25">
      <c r="A65" s="193">
        <f>Inscription!G28</f>
        <v>0</v>
      </c>
      <c r="B65" s="194">
        <f>Inscription!H28</f>
        <v>0</v>
      </c>
      <c r="C65" s="195"/>
      <c r="D65" s="32"/>
      <c r="E65" s="32"/>
      <c r="F65" s="196" t="str">
        <f t="shared" si="40"/>
        <v/>
      </c>
      <c r="G65" s="207"/>
      <c r="H65" s="208" t="str">
        <f t="shared" si="41"/>
        <v/>
      </c>
      <c r="I65" s="199" t="str">
        <f>IF(F65="DNS","0",IF(F65="DQ","0",IF(F65="","",IF(F65="DNF","0",LOOKUP(H65,Valeurs!$A$4:'Valeurs'!$A$46,Valeurs!$B$4:'Valeurs'!$B$46)))))</f>
        <v/>
      </c>
    </row>
    <row r="66" spans="1:9" x14ac:dyDescent="0.25">
      <c r="A66" s="193">
        <f>Inscription!G29</f>
        <v>0</v>
      </c>
      <c r="B66" s="194">
        <f>Inscription!H29</f>
        <v>0</v>
      </c>
      <c r="C66" s="195"/>
      <c r="D66" s="32"/>
      <c r="E66" s="32"/>
      <c r="F66" s="196" t="str">
        <f t="shared" si="40"/>
        <v/>
      </c>
      <c r="G66" s="207"/>
      <c r="H66" s="208" t="str">
        <f t="shared" si="41"/>
        <v/>
      </c>
      <c r="I66" s="199" t="str">
        <f>IF(F66="DNS","0",IF(F66="DQ","0",IF(F66="","",IF(F66="DNF","0",LOOKUP(H66,Valeurs!$A$4:'Valeurs'!$A$46,Valeurs!$B$4:'Valeurs'!$B$46)))))</f>
        <v/>
      </c>
    </row>
    <row r="67" spans="1:9" x14ac:dyDescent="0.25">
      <c r="A67" s="193">
        <f>Inscription!G30</f>
        <v>0</v>
      </c>
      <c r="B67" s="194">
        <f>Inscription!H30</f>
        <v>0</v>
      </c>
      <c r="C67" s="195"/>
      <c r="D67" s="32"/>
      <c r="E67" s="32"/>
      <c r="F67" s="196" t="str">
        <f t="shared" si="40"/>
        <v/>
      </c>
      <c r="G67" s="207"/>
      <c r="H67" s="208" t="str">
        <f t="shared" si="41"/>
        <v/>
      </c>
      <c r="I67" s="199" t="str">
        <f>IF(F67="DNS","0",IF(F67="DQ","0",IF(F67="","",IF(F67="DNF","0",LOOKUP(H67,Valeurs!$A$4:'Valeurs'!$A$46,Valeurs!$B$4:'Valeurs'!$B$46)))))</f>
        <v/>
      </c>
    </row>
    <row r="68" spans="1:9" ht="15.75" thickBot="1" x14ac:dyDescent="0.3">
      <c r="A68" s="200">
        <f>Inscription!G31</f>
        <v>0</v>
      </c>
      <c r="B68" s="201">
        <f>Inscription!H31</f>
        <v>0</v>
      </c>
      <c r="C68" s="202"/>
      <c r="D68" s="33"/>
      <c r="E68" s="33"/>
      <c r="F68" s="46" t="str">
        <f>IF(D68="","",IF(D68="DQ","DQ",IF(D68="DNF","DNF",IF(D68="DNS","DNS",AVERAGE(D68,E68)))))</f>
        <v/>
      </c>
      <c r="G68" s="209"/>
      <c r="H68" s="210" t="str">
        <f t="shared" si="41"/>
        <v/>
      </c>
      <c r="I68" s="204" t="str">
        <f>IF(F68="DNS","0",IF(F68="DQ","0",IF(F68="","",IF(F68="DNF","0",LOOKUP(H68,Valeurs!$A$4:'Valeurs'!$A$46,Valeurs!$B$4:'Valeurs'!$B$46)))))</f>
        <v/>
      </c>
    </row>
    <row r="69" spans="1:9" ht="15.75" thickBot="1" x14ac:dyDescent="0.3"/>
    <row r="70" spans="1:9" ht="19.5" customHeight="1" thickBot="1" x14ac:dyDescent="0.3">
      <c r="A70" s="393" t="s">
        <v>37</v>
      </c>
      <c r="B70" s="394"/>
      <c r="C70" s="394"/>
      <c r="D70" s="394"/>
      <c r="E70" s="394"/>
      <c r="F70" s="394"/>
      <c r="G70" s="394"/>
      <c r="H70" s="394"/>
      <c r="I70" s="394"/>
    </row>
    <row r="71" spans="1:9" ht="19.5" customHeight="1" thickBot="1" x14ac:dyDescent="0.3">
      <c r="A71" s="394"/>
      <c r="B71" s="394"/>
      <c r="C71" s="394"/>
      <c r="D71" s="394"/>
      <c r="E71" s="394"/>
      <c r="F71" s="394"/>
      <c r="G71" s="394"/>
      <c r="H71" s="394"/>
      <c r="I71" s="394"/>
    </row>
    <row r="72" spans="1:9" s="185" customFormat="1" ht="30" customHeight="1" thickBot="1" x14ac:dyDescent="0.3">
      <c r="A72" s="182" t="s">
        <v>10</v>
      </c>
      <c r="B72" s="182" t="s">
        <v>11</v>
      </c>
      <c r="C72" s="183"/>
      <c r="D72" s="182" t="s">
        <v>12</v>
      </c>
      <c r="E72" s="182" t="s">
        <v>13</v>
      </c>
      <c r="F72" s="184" t="s">
        <v>14</v>
      </c>
      <c r="G72" s="183"/>
      <c r="H72" s="182" t="s">
        <v>15</v>
      </c>
      <c r="I72" s="182" t="s">
        <v>16</v>
      </c>
    </row>
    <row r="73" spans="1:9" x14ac:dyDescent="0.25">
      <c r="A73" s="186" t="str">
        <f>Inscription!G2</f>
        <v>Dam'eauclès</v>
      </c>
      <c r="B73" s="187" t="str">
        <f>Inscription!H2</f>
        <v>Jacob Rousson</v>
      </c>
      <c r="C73" s="188"/>
      <c r="D73" s="31">
        <v>8.8437500000000007E-4</v>
      </c>
      <c r="E73" s="31">
        <v>8.8368055555555552E-4</v>
      </c>
      <c r="F73" s="189">
        <f>IF(D73="","",IF(D73="DQ","DQ",IF(D73="DNF","DNF",IF(D73="DNS","DNS",AVERAGE(D73,E73)))))</f>
        <v>8.8402777777777785E-4</v>
      </c>
      <c r="G73" s="205"/>
      <c r="H73" s="206">
        <f>IF(F73="DNS","DNS",IF(F73="DQ","DQ",IF(F73="","",IF(F73="DNF","DNF",RANK(F73,$F$73:$F$102,1)))))</f>
        <v>3</v>
      </c>
      <c r="I73" s="192">
        <f>IF(F73="DNS","0",IF(F73="DQ","0",IF(F73="","",IF(F73="DNF","0",LOOKUP(H73,Valeurs!$A$4:'Valeurs'!$A$46,Valeurs!$B$4:'Valeurs'!$B$46)))))</f>
        <v>16</v>
      </c>
    </row>
    <row r="74" spans="1:9" x14ac:dyDescent="0.25">
      <c r="A74" s="193" t="str">
        <f>Inscription!G3</f>
        <v>Dam'eauclès</v>
      </c>
      <c r="B74" s="194" t="str">
        <f>Inscription!H3</f>
        <v>Julien Turgeon</v>
      </c>
      <c r="C74" s="195"/>
      <c r="D74" s="32">
        <v>8.6620370370370378E-4</v>
      </c>
      <c r="E74" s="32">
        <v>8.6840277777777773E-4</v>
      </c>
      <c r="F74" s="196">
        <f t="shared" ref="F74:F101" si="42">IF(D74="","",IF(D74="DQ","DQ",IF(D74="DNF","DNF",IF(D74="DNS","DNS",AVERAGE(D74,E74)))))</f>
        <v>8.6730324074074075E-4</v>
      </c>
      <c r="G74" s="207"/>
      <c r="H74" s="208">
        <f>IF(F74="DNS","DNS",IF(F74="DQ","DQ",IF(F74="","",IF(F74="DNF","DNF",RANK(F74,$F$73:$F$102,1)))))</f>
        <v>1</v>
      </c>
      <c r="I74" s="199">
        <f>IF(F74="DNS","0",IF(F74="DQ","0",IF(F74="","",IF(F74="DNF","0",LOOKUP(H74,Valeurs!$A$4:'Valeurs'!$A$46,Valeurs!$B$4:'Valeurs'!$B$46)))))</f>
        <v>20</v>
      </c>
    </row>
    <row r="75" spans="1:9" x14ac:dyDescent="0.25">
      <c r="A75" s="193" t="str">
        <f>Inscription!G4</f>
        <v>Dam'eauclès</v>
      </c>
      <c r="B75" s="194" t="str">
        <f>Inscription!H4</f>
        <v>James Willamson</v>
      </c>
      <c r="C75" s="195"/>
      <c r="D75" s="32">
        <v>1.1846064814814816E-3</v>
      </c>
      <c r="E75" s="32">
        <v>1.1849537037037037E-3</v>
      </c>
      <c r="F75" s="196">
        <f t="shared" si="42"/>
        <v>1.1847800925925927E-3</v>
      </c>
      <c r="G75" s="207"/>
      <c r="H75" s="208">
        <f t="shared" ref="H75:H102" si="43">IF(F75="DNS","DNS",IF(F75="DQ","DQ",IF(F75="","",IF(F75="DNF","DNF",RANK(F75,$F$73:$F$102,1)))))</f>
        <v>7</v>
      </c>
      <c r="I75" s="199">
        <f>IF(F75="DNS","0",IF(F75="DQ","0",IF(F75="","",IF(F75="DNF","0",LOOKUP(H75,Valeurs!$A$4:'Valeurs'!$A$46,Valeurs!$B$4:'Valeurs'!$B$46)))))</f>
        <v>11</v>
      </c>
    </row>
    <row r="76" spans="1:9" x14ac:dyDescent="0.25">
      <c r="A76" s="193" t="str">
        <f>Inscription!G5</f>
        <v>CSRAD</v>
      </c>
      <c r="B76" s="194" t="str">
        <f>Inscription!H5</f>
        <v>Alexandre Vincent</v>
      </c>
      <c r="C76" s="195"/>
      <c r="D76" s="32">
        <v>1.0250000000000001E-3</v>
      </c>
      <c r="E76" s="32">
        <v>1.0232638888888889E-3</v>
      </c>
      <c r="F76" s="196">
        <f t="shared" si="42"/>
        <v>1.0241319444444445E-3</v>
      </c>
      <c r="G76" s="207"/>
      <c r="H76" s="208">
        <f t="shared" si="43"/>
        <v>6</v>
      </c>
      <c r="I76" s="199">
        <f>IF(F76="DNS","0",IF(F76="DQ","0",IF(F76="","",IF(F76="DNF","0",LOOKUP(H76,Valeurs!$A$4:'Valeurs'!$A$46,Valeurs!$B$4:'Valeurs'!$B$46)))))</f>
        <v>12</v>
      </c>
    </row>
    <row r="77" spans="1:9" x14ac:dyDescent="0.25">
      <c r="A77" s="193" t="str">
        <f>Inscription!G6</f>
        <v>CSRN</v>
      </c>
      <c r="B77" s="194" t="str">
        <f>Inscription!H6</f>
        <v>Malik Romdhani</v>
      </c>
      <c r="C77" s="195"/>
      <c r="D77" s="32">
        <v>9.0203703703703702E-4</v>
      </c>
      <c r="E77" s="32">
        <v>9.0243055555555562E-4</v>
      </c>
      <c r="F77" s="196">
        <f t="shared" si="42"/>
        <v>9.0223379629629638E-4</v>
      </c>
      <c r="G77" s="207"/>
      <c r="H77" s="208">
        <f t="shared" si="43"/>
        <v>4</v>
      </c>
      <c r="I77" s="199">
        <f>IF(F77="DNS","0",IF(F77="DQ","0",IF(F77="","",IF(F77="DNF","0",LOOKUP(H77,Valeurs!$A$4:'Valeurs'!$A$46,Valeurs!$B$4:'Valeurs'!$B$46)))))</f>
        <v>14</v>
      </c>
    </row>
    <row r="78" spans="1:9" x14ac:dyDescent="0.25">
      <c r="A78" s="193" t="str">
        <f>Inscription!G7</f>
        <v>CSRN</v>
      </c>
      <c r="B78" s="194" t="str">
        <f>Inscription!H7</f>
        <v>Jonathan St-Roch</v>
      </c>
      <c r="C78" s="195"/>
      <c r="D78" s="32">
        <v>8.7303240740740733E-4</v>
      </c>
      <c r="E78" s="32">
        <v>8.7418981481481473E-4</v>
      </c>
      <c r="F78" s="196">
        <f t="shared" si="42"/>
        <v>8.7361111111111103E-4</v>
      </c>
      <c r="G78" s="207"/>
      <c r="H78" s="208">
        <f t="shared" si="43"/>
        <v>2</v>
      </c>
      <c r="I78" s="199">
        <f>IF(F78="DNS","0",IF(F78="DQ","0",IF(F78="","",IF(F78="DNF","0",LOOKUP(H78,Valeurs!$A$4:'Valeurs'!$A$46,Valeurs!$B$4:'Valeurs'!$B$46)))))</f>
        <v>18</v>
      </c>
    </row>
    <row r="79" spans="1:9" x14ac:dyDescent="0.25">
      <c r="A79" s="193" t="str">
        <f>Inscription!G8</f>
        <v>Gatineau</v>
      </c>
      <c r="B79" s="194" t="str">
        <f>Inscription!H8</f>
        <v>Vincent Marsclais</v>
      </c>
      <c r="C79" s="195"/>
      <c r="D79" s="32" t="s">
        <v>145</v>
      </c>
      <c r="E79" s="32" t="s">
        <v>145</v>
      </c>
      <c r="F79" s="196" t="str">
        <f t="shared" si="42"/>
        <v>DNS</v>
      </c>
      <c r="G79" s="207"/>
      <c r="H79" s="208" t="str">
        <f t="shared" si="43"/>
        <v>DNS</v>
      </c>
      <c r="I79" s="199" t="str">
        <f>IF(F79="DNS","0",IF(F79="DQ","0",IF(F79="","",IF(F79="DNF","0",LOOKUP(H79,Valeurs!$A$4:'Valeurs'!$A$46,Valeurs!$B$4:'Valeurs'!$B$46)))))</f>
        <v>0</v>
      </c>
    </row>
    <row r="80" spans="1:9" x14ac:dyDescent="0.25">
      <c r="A80" s="193" t="str">
        <f>Inscription!G9</f>
        <v>Gatineau</v>
      </c>
      <c r="B80" s="194" t="str">
        <f>Inscription!H9</f>
        <v>Benjamin Lapointe</v>
      </c>
      <c r="C80" s="195"/>
      <c r="D80" s="32">
        <v>9.1840277777777786E-4</v>
      </c>
      <c r="E80" s="32">
        <v>9.2337962962962979E-4</v>
      </c>
      <c r="F80" s="196">
        <f t="shared" si="42"/>
        <v>9.2089120370370382E-4</v>
      </c>
      <c r="G80" s="207"/>
      <c r="H80" s="208">
        <f t="shared" si="43"/>
        <v>5</v>
      </c>
      <c r="I80" s="199">
        <f>IF(F80="DNS","0",IF(F80="DQ","0",IF(F80="","",IF(F80="DNF","0",LOOKUP(H80,Valeurs!$A$4:'Valeurs'!$A$46,Valeurs!$B$4:'Valeurs'!$B$46)))))</f>
        <v>13</v>
      </c>
    </row>
    <row r="81" spans="1:9" x14ac:dyDescent="0.25">
      <c r="A81" s="193">
        <f>Inscription!G10</f>
        <v>0</v>
      </c>
      <c r="B81" s="194">
        <f>Inscription!H10</f>
        <v>0</v>
      </c>
      <c r="C81" s="195"/>
      <c r="D81" s="32"/>
      <c r="E81" s="32"/>
      <c r="F81" s="196" t="str">
        <f t="shared" si="42"/>
        <v/>
      </c>
      <c r="G81" s="207"/>
      <c r="H81" s="208" t="str">
        <f t="shared" si="43"/>
        <v/>
      </c>
      <c r="I81" s="199" t="str">
        <f>IF(F81="DNS","0",IF(F81="DQ","0",IF(F81="","",IF(F81="DNF","0",LOOKUP(H81,Valeurs!$A$4:'Valeurs'!$A$46,Valeurs!$B$4:'Valeurs'!$B$46)))))</f>
        <v/>
      </c>
    </row>
    <row r="82" spans="1:9" x14ac:dyDescent="0.25">
      <c r="A82" s="193">
        <f>Inscription!G11</f>
        <v>0</v>
      </c>
      <c r="B82" s="194">
        <f>Inscription!H11</f>
        <v>0</v>
      </c>
      <c r="C82" s="195"/>
      <c r="D82" s="32"/>
      <c r="E82" s="32"/>
      <c r="F82" s="196" t="str">
        <f t="shared" si="42"/>
        <v/>
      </c>
      <c r="G82" s="207"/>
      <c r="H82" s="208" t="str">
        <f t="shared" si="43"/>
        <v/>
      </c>
      <c r="I82" s="199" t="str">
        <f>IF(F82="DNS","0",IF(F82="DQ","0",IF(F82="","",IF(F82="DNF","0",LOOKUP(H82,Valeurs!$A$4:'Valeurs'!$A$46,Valeurs!$B$4:'Valeurs'!$B$46)))))</f>
        <v/>
      </c>
    </row>
    <row r="83" spans="1:9" x14ac:dyDescent="0.25">
      <c r="A83" s="193">
        <f>Inscription!G12</f>
        <v>0</v>
      </c>
      <c r="B83" s="194">
        <f>Inscription!H12</f>
        <v>0</v>
      </c>
      <c r="C83" s="195"/>
      <c r="D83" s="32"/>
      <c r="E83" s="32"/>
      <c r="F83" s="196" t="str">
        <f t="shared" si="42"/>
        <v/>
      </c>
      <c r="G83" s="207"/>
      <c r="H83" s="208" t="str">
        <f t="shared" si="43"/>
        <v/>
      </c>
      <c r="I83" s="199" t="str">
        <f>IF(F83="DNS","0",IF(F83="DQ","0",IF(F83="","",IF(F83="DNF","0",LOOKUP(H83,Valeurs!$A$4:'Valeurs'!$A$46,Valeurs!$B$4:'Valeurs'!$B$46)))))</f>
        <v/>
      </c>
    </row>
    <row r="84" spans="1:9" x14ac:dyDescent="0.25">
      <c r="A84" s="193">
        <f>Inscription!G13</f>
        <v>0</v>
      </c>
      <c r="B84" s="194">
        <f>Inscription!H13</f>
        <v>0</v>
      </c>
      <c r="C84" s="195"/>
      <c r="D84" s="32"/>
      <c r="E84" s="32"/>
      <c r="F84" s="196" t="str">
        <f t="shared" si="42"/>
        <v/>
      </c>
      <c r="G84" s="207"/>
      <c r="H84" s="208" t="str">
        <f t="shared" si="43"/>
        <v/>
      </c>
      <c r="I84" s="199" t="str">
        <f>IF(F84="DNS","0",IF(F84="DQ","0",IF(F84="","",IF(F84="DNF","0",LOOKUP(H84,Valeurs!$A$4:'Valeurs'!$A$46,Valeurs!$B$4:'Valeurs'!$B$46)))))</f>
        <v/>
      </c>
    </row>
    <row r="85" spans="1:9" x14ac:dyDescent="0.25">
      <c r="A85" s="193">
        <f>Inscription!G14</f>
        <v>0</v>
      </c>
      <c r="B85" s="194">
        <f>Inscription!H14</f>
        <v>0</v>
      </c>
      <c r="C85" s="195"/>
      <c r="D85" s="32"/>
      <c r="E85" s="32"/>
      <c r="F85" s="196" t="str">
        <f t="shared" si="42"/>
        <v/>
      </c>
      <c r="G85" s="207"/>
      <c r="H85" s="208" t="str">
        <f t="shared" si="43"/>
        <v/>
      </c>
      <c r="I85" s="199" t="str">
        <f>IF(F85="DNS","0",IF(F85="DQ","0",IF(F85="","",IF(F85="DNF","0",LOOKUP(H85,Valeurs!$A$4:'Valeurs'!$A$46,Valeurs!$B$4:'Valeurs'!$B$46)))))</f>
        <v/>
      </c>
    </row>
    <row r="86" spans="1:9" x14ac:dyDescent="0.25">
      <c r="A86" s="193">
        <f>Inscription!G15</f>
        <v>0</v>
      </c>
      <c r="B86" s="194">
        <f>Inscription!H15</f>
        <v>0</v>
      </c>
      <c r="C86" s="195"/>
      <c r="D86" s="32"/>
      <c r="E86" s="32"/>
      <c r="F86" s="196" t="str">
        <f t="shared" si="42"/>
        <v/>
      </c>
      <c r="G86" s="207"/>
      <c r="H86" s="208" t="str">
        <f t="shared" si="43"/>
        <v/>
      </c>
      <c r="I86" s="199" t="str">
        <f>IF(F86="DNS","0",IF(F86="DQ","0",IF(F86="","",IF(F86="DNF","0",LOOKUP(H86,Valeurs!$A$4:'Valeurs'!$A$46,Valeurs!$B$4:'Valeurs'!$B$46)))))</f>
        <v/>
      </c>
    </row>
    <row r="87" spans="1:9" x14ac:dyDescent="0.25">
      <c r="A87" s="193">
        <f>Inscription!G16</f>
        <v>0</v>
      </c>
      <c r="B87" s="194">
        <f>Inscription!H16</f>
        <v>0</v>
      </c>
      <c r="C87" s="195"/>
      <c r="D87" s="32"/>
      <c r="E87" s="32"/>
      <c r="F87" s="196" t="str">
        <f t="shared" si="42"/>
        <v/>
      </c>
      <c r="G87" s="207"/>
      <c r="H87" s="208" t="str">
        <f t="shared" si="43"/>
        <v/>
      </c>
      <c r="I87" s="199" t="str">
        <f>IF(F87="DNS","0",IF(F87="DQ","0",IF(F87="","",IF(F87="DNF","0",LOOKUP(H87,Valeurs!$A$4:'Valeurs'!$A$46,Valeurs!$B$4:'Valeurs'!$B$46)))))</f>
        <v/>
      </c>
    </row>
    <row r="88" spans="1:9" x14ac:dyDescent="0.25">
      <c r="A88" s="193">
        <f>Inscription!G17</f>
        <v>0</v>
      </c>
      <c r="B88" s="194">
        <f>Inscription!H17</f>
        <v>0</v>
      </c>
      <c r="C88" s="195"/>
      <c r="D88" s="32"/>
      <c r="E88" s="32"/>
      <c r="F88" s="196" t="str">
        <f t="shared" si="42"/>
        <v/>
      </c>
      <c r="G88" s="207"/>
      <c r="H88" s="208" t="str">
        <f t="shared" si="43"/>
        <v/>
      </c>
      <c r="I88" s="199" t="str">
        <f>IF(F88="DNS","0",IF(F88="DQ","0",IF(F88="","",IF(F88="DNF","0",LOOKUP(H88,Valeurs!$A$4:'Valeurs'!$A$46,Valeurs!$B$4:'Valeurs'!$B$46)))))</f>
        <v/>
      </c>
    </row>
    <row r="89" spans="1:9" x14ac:dyDescent="0.25">
      <c r="A89" s="193">
        <f>Inscription!G18</f>
        <v>0</v>
      </c>
      <c r="B89" s="194">
        <f>Inscription!H18</f>
        <v>0</v>
      </c>
      <c r="C89" s="195"/>
      <c r="D89" s="32"/>
      <c r="E89" s="32"/>
      <c r="F89" s="196" t="str">
        <f t="shared" si="42"/>
        <v/>
      </c>
      <c r="G89" s="207"/>
      <c r="H89" s="208" t="str">
        <f t="shared" si="43"/>
        <v/>
      </c>
      <c r="I89" s="199" t="str">
        <f>IF(F89="DNS","0",IF(F89="DQ","0",IF(F89="","",IF(F89="DNF","0",LOOKUP(H89,Valeurs!$A$4:'Valeurs'!$A$46,Valeurs!$B$4:'Valeurs'!$B$46)))))</f>
        <v/>
      </c>
    </row>
    <row r="90" spans="1:9" x14ac:dyDescent="0.25">
      <c r="A90" s="193">
        <f>Inscription!G19</f>
        <v>0</v>
      </c>
      <c r="B90" s="194">
        <f>Inscription!H19</f>
        <v>0</v>
      </c>
      <c r="C90" s="195"/>
      <c r="D90" s="32"/>
      <c r="E90" s="32"/>
      <c r="F90" s="196" t="str">
        <f t="shared" si="42"/>
        <v/>
      </c>
      <c r="G90" s="207"/>
      <c r="H90" s="208" t="str">
        <f t="shared" si="43"/>
        <v/>
      </c>
      <c r="I90" s="199" t="str">
        <f>IF(F90="DNS","0",IF(F90="DQ","0",IF(F90="","",IF(F90="DNF","0",LOOKUP(H90,Valeurs!$A$4:'Valeurs'!$A$46,Valeurs!$B$4:'Valeurs'!$B$46)))))</f>
        <v/>
      </c>
    </row>
    <row r="91" spans="1:9" x14ac:dyDescent="0.25">
      <c r="A91" s="193">
        <f>Inscription!G20</f>
        <v>0</v>
      </c>
      <c r="B91" s="194">
        <f>Inscription!H20</f>
        <v>0</v>
      </c>
      <c r="C91" s="195"/>
      <c r="D91" s="32"/>
      <c r="E91" s="32"/>
      <c r="F91" s="196" t="str">
        <f t="shared" si="42"/>
        <v/>
      </c>
      <c r="G91" s="207"/>
      <c r="H91" s="208" t="str">
        <f t="shared" si="43"/>
        <v/>
      </c>
      <c r="I91" s="199" t="str">
        <f>IF(F91="DNS","0",IF(F91="DQ","0",IF(F91="","",IF(F91="DNF","0",LOOKUP(H91,Valeurs!$A$4:'Valeurs'!$A$46,Valeurs!$B$4:'Valeurs'!$B$46)))))</f>
        <v/>
      </c>
    </row>
    <row r="92" spans="1:9" x14ac:dyDescent="0.25">
      <c r="A92" s="193">
        <f>Inscription!G21</f>
        <v>0</v>
      </c>
      <c r="B92" s="194">
        <f>Inscription!H21</f>
        <v>0</v>
      </c>
      <c r="C92" s="195"/>
      <c r="D92" s="32"/>
      <c r="E92" s="32"/>
      <c r="F92" s="196" t="str">
        <f t="shared" si="42"/>
        <v/>
      </c>
      <c r="G92" s="207"/>
      <c r="H92" s="208" t="str">
        <f t="shared" si="43"/>
        <v/>
      </c>
      <c r="I92" s="199" t="str">
        <f>IF(F92="DNS","0",IF(F92="DQ","0",IF(F92="","",IF(F92="DNF","0",LOOKUP(H92,Valeurs!$A$4:'Valeurs'!$A$46,Valeurs!$B$4:'Valeurs'!$B$46)))))</f>
        <v/>
      </c>
    </row>
    <row r="93" spans="1:9" x14ac:dyDescent="0.25">
      <c r="A93" s="193">
        <f>Inscription!G22</f>
        <v>0</v>
      </c>
      <c r="B93" s="194">
        <f>Inscription!H22</f>
        <v>0</v>
      </c>
      <c r="C93" s="195"/>
      <c r="D93" s="32"/>
      <c r="E93" s="32"/>
      <c r="F93" s="196" t="str">
        <f t="shared" si="42"/>
        <v/>
      </c>
      <c r="G93" s="207"/>
      <c r="H93" s="208" t="str">
        <f t="shared" si="43"/>
        <v/>
      </c>
      <c r="I93" s="199" t="str">
        <f>IF(F93="DNS","0",IF(F93="DQ","0",IF(F93="","",IF(F93="DNF","0",LOOKUP(H93,Valeurs!$A$4:'Valeurs'!$A$46,Valeurs!$B$4:'Valeurs'!$B$46)))))</f>
        <v/>
      </c>
    </row>
    <row r="94" spans="1:9" x14ac:dyDescent="0.25">
      <c r="A94" s="193">
        <f>Inscription!G23</f>
        <v>0</v>
      </c>
      <c r="B94" s="194">
        <f>Inscription!H23</f>
        <v>0</v>
      </c>
      <c r="C94" s="195"/>
      <c r="D94" s="32"/>
      <c r="E94" s="32"/>
      <c r="F94" s="196" t="str">
        <f t="shared" si="42"/>
        <v/>
      </c>
      <c r="G94" s="207"/>
      <c r="H94" s="208" t="str">
        <f t="shared" si="43"/>
        <v/>
      </c>
      <c r="I94" s="199" t="str">
        <f>IF(F94="DNS","0",IF(F94="DQ","0",IF(F94="","",IF(F94="DNF","0",LOOKUP(H94,Valeurs!$A$4:'Valeurs'!$A$46,Valeurs!$B$4:'Valeurs'!$B$46)))))</f>
        <v/>
      </c>
    </row>
    <row r="95" spans="1:9" x14ac:dyDescent="0.25">
      <c r="A95" s="193">
        <f>Inscription!G24</f>
        <v>0</v>
      </c>
      <c r="B95" s="194">
        <f>Inscription!H24</f>
        <v>0</v>
      </c>
      <c r="C95" s="195"/>
      <c r="D95" s="32"/>
      <c r="E95" s="32"/>
      <c r="F95" s="196" t="str">
        <f t="shared" si="42"/>
        <v/>
      </c>
      <c r="G95" s="207"/>
      <c r="H95" s="208" t="str">
        <f t="shared" si="43"/>
        <v/>
      </c>
      <c r="I95" s="199" t="str">
        <f>IF(F95="DNS","0",IF(F95="DQ","0",IF(F95="","",IF(F95="DNF","0",LOOKUP(H95,Valeurs!$A$4:'Valeurs'!$A$46,Valeurs!$B$4:'Valeurs'!$B$46)))))</f>
        <v/>
      </c>
    </row>
    <row r="96" spans="1:9" x14ac:dyDescent="0.25">
      <c r="A96" s="193">
        <f>Inscription!G25</f>
        <v>0</v>
      </c>
      <c r="B96" s="194">
        <f>Inscription!H25</f>
        <v>0</v>
      </c>
      <c r="C96" s="195"/>
      <c r="D96" s="32"/>
      <c r="E96" s="32"/>
      <c r="F96" s="196" t="str">
        <f t="shared" si="42"/>
        <v/>
      </c>
      <c r="G96" s="207"/>
      <c r="H96" s="208" t="str">
        <f t="shared" si="43"/>
        <v/>
      </c>
      <c r="I96" s="199" t="str">
        <f>IF(F96="DNS","0",IF(F96="DQ","0",IF(F96="","",IF(F96="DNF","0",LOOKUP(H96,Valeurs!$A$4:'Valeurs'!$A$46,Valeurs!$B$4:'Valeurs'!$B$46)))))</f>
        <v/>
      </c>
    </row>
    <row r="97" spans="1:9" x14ac:dyDescent="0.25">
      <c r="A97" s="193">
        <f>Inscription!G26</f>
        <v>0</v>
      </c>
      <c r="B97" s="194">
        <f>Inscription!H26</f>
        <v>0</v>
      </c>
      <c r="C97" s="195"/>
      <c r="D97" s="32"/>
      <c r="E97" s="32"/>
      <c r="F97" s="196" t="str">
        <f t="shared" si="42"/>
        <v/>
      </c>
      <c r="G97" s="207"/>
      <c r="H97" s="208" t="str">
        <f t="shared" si="43"/>
        <v/>
      </c>
      <c r="I97" s="199" t="str">
        <f>IF(F97="DNS","0",IF(F97="DQ","0",IF(F97="","",IF(F97="DNF","0",LOOKUP(H97,Valeurs!$A$4:'Valeurs'!$A$46,Valeurs!$B$4:'Valeurs'!$B$46)))))</f>
        <v/>
      </c>
    </row>
    <row r="98" spans="1:9" x14ac:dyDescent="0.25">
      <c r="A98" s="193">
        <f>Inscription!G27</f>
        <v>0</v>
      </c>
      <c r="B98" s="194">
        <f>Inscription!H27</f>
        <v>0</v>
      </c>
      <c r="C98" s="195"/>
      <c r="D98" s="32"/>
      <c r="E98" s="32"/>
      <c r="F98" s="196" t="str">
        <f t="shared" si="42"/>
        <v/>
      </c>
      <c r="G98" s="207"/>
      <c r="H98" s="208" t="str">
        <f t="shared" si="43"/>
        <v/>
      </c>
      <c r="I98" s="199" t="str">
        <f>IF(F98="DNS","0",IF(F98="DQ","0",IF(F98="","",IF(F98="DNF","0",LOOKUP(H98,Valeurs!$A$4:'Valeurs'!$A$46,Valeurs!$B$4:'Valeurs'!$B$46)))))</f>
        <v/>
      </c>
    </row>
    <row r="99" spans="1:9" x14ac:dyDescent="0.25">
      <c r="A99" s="193">
        <f>Inscription!G28</f>
        <v>0</v>
      </c>
      <c r="B99" s="194">
        <f>Inscription!H28</f>
        <v>0</v>
      </c>
      <c r="C99" s="195"/>
      <c r="D99" s="32"/>
      <c r="E99" s="32"/>
      <c r="F99" s="196" t="str">
        <f t="shared" si="42"/>
        <v/>
      </c>
      <c r="G99" s="207"/>
      <c r="H99" s="208" t="str">
        <f t="shared" si="43"/>
        <v/>
      </c>
      <c r="I99" s="199" t="str">
        <f>IF(F99="DNS","0",IF(F99="DQ","0",IF(F99="","",IF(F99="DNF","0",LOOKUP(H99,Valeurs!$A$4:'Valeurs'!$A$46,Valeurs!$B$4:'Valeurs'!$B$46)))))</f>
        <v/>
      </c>
    </row>
    <row r="100" spans="1:9" x14ac:dyDescent="0.25">
      <c r="A100" s="193">
        <f>Inscription!G29</f>
        <v>0</v>
      </c>
      <c r="B100" s="194">
        <f>Inscription!H29</f>
        <v>0</v>
      </c>
      <c r="C100" s="195"/>
      <c r="D100" s="32"/>
      <c r="E100" s="32"/>
      <c r="F100" s="196" t="str">
        <f t="shared" si="42"/>
        <v/>
      </c>
      <c r="G100" s="207"/>
      <c r="H100" s="208" t="str">
        <f t="shared" si="43"/>
        <v/>
      </c>
      <c r="I100" s="199" t="str">
        <f>IF(F100="DNS","0",IF(F100="DQ","0",IF(F100="","",IF(F100="DNF","0",LOOKUP(H100,Valeurs!$A$4:'Valeurs'!$A$46,Valeurs!$B$4:'Valeurs'!$B$46)))))</f>
        <v/>
      </c>
    </row>
    <row r="101" spans="1:9" x14ac:dyDescent="0.25">
      <c r="A101" s="193">
        <f>Inscription!G30</f>
        <v>0</v>
      </c>
      <c r="B101" s="194">
        <f>Inscription!H30</f>
        <v>0</v>
      </c>
      <c r="C101" s="195"/>
      <c r="D101" s="32"/>
      <c r="E101" s="32"/>
      <c r="F101" s="196" t="str">
        <f t="shared" si="42"/>
        <v/>
      </c>
      <c r="G101" s="207"/>
      <c r="H101" s="208" t="str">
        <f t="shared" si="43"/>
        <v/>
      </c>
      <c r="I101" s="199" t="str">
        <f>IF(F101="DNS","0",IF(F101="DQ","0",IF(F101="","",IF(F101="DNF","0",LOOKUP(H101,Valeurs!$A$4:'Valeurs'!$A$46,Valeurs!$B$4:'Valeurs'!$B$46)))))</f>
        <v/>
      </c>
    </row>
    <row r="102" spans="1:9" ht="15.75" thickBot="1" x14ac:dyDescent="0.3">
      <c r="A102" s="200">
        <f>Inscription!G31</f>
        <v>0</v>
      </c>
      <c r="B102" s="201">
        <f>Inscription!H31</f>
        <v>0</v>
      </c>
      <c r="C102" s="202"/>
      <c r="D102" s="33"/>
      <c r="E102" s="33"/>
      <c r="F102" s="46" t="str">
        <f>IF(D102="","",IF(D102="DQ","DQ",IF(D102="DNF","DNF",IF(D102="DNS","DNS",AVERAGE(D102,E102)))))</f>
        <v/>
      </c>
      <c r="G102" s="209"/>
      <c r="H102" s="210" t="str">
        <f t="shared" si="43"/>
        <v/>
      </c>
      <c r="I102" s="204" t="str">
        <f>IF(F102="DNS","0",IF(F102="DQ","0",IF(F102="","",IF(F102="DNF","0",LOOKUP(H102,Valeurs!$A$4:'Valeurs'!$A$46,Valeurs!$B$4:'Valeurs'!$B$46)))))</f>
        <v/>
      </c>
    </row>
    <row r="103" spans="1:9" ht="15.75" thickBot="1" x14ac:dyDescent="0.3"/>
    <row r="104" spans="1:9" ht="19.5" customHeight="1" thickBot="1" x14ac:dyDescent="0.3">
      <c r="A104" s="393" t="s">
        <v>38</v>
      </c>
      <c r="B104" s="394"/>
      <c r="C104" s="394"/>
      <c r="D104" s="394"/>
      <c r="E104" s="394"/>
      <c r="F104" s="394"/>
      <c r="G104" s="394"/>
      <c r="H104" s="394"/>
      <c r="I104" s="394"/>
    </row>
    <row r="105" spans="1:9" ht="19.5" customHeight="1" thickBot="1" x14ac:dyDescent="0.3">
      <c r="A105" s="394"/>
      <c r="B105" s="394"/>
      <c r="C105" s="394"/>
      <c r="D105" s="394"/>
      <c r="E105" s="394"/>
      <c r="F105" s="394"/>
      <c r="G105" s="394"/>
      <c r="H105" s="394"/>
      <c r="I105" s="394"/>
    </row>
    <row r="106" spans="1:9" s="185" customFormat="1" ht="30" customHeight="1" thickBot="1" x14ac:dyDescent="0.3">
      <c r="A106" s="182" t="s">
        <v>10</v>
      </c>
      <c r="B106" s="182" t="s">
        <v>11</v>
      </c>
      <c r="C106" s="183"/>
      <c r="D106" s="182" t="s">
        <v>12</v>
      </c>
      <c r="E106" s="182" t="s">
        <v>13</v>
      </c>
      <c r="F106" s="184" t="s">
        <v>14</v>
      </c>
      <c r="G106" s="183"/>
      <c r="H106" s="182" t="s">
        <v>15</v>
      </c>
      <c r="I106" s="182" t="s">
        <v>16</v>
      </c>
    </row>
    <row r="107" spans="1:9" x14ac:dyDescent="0.25">
      <c r="A107" s="186" t="str">
        <f>Inscription!G2</f>
        <v>Dam'eauclès</v>
      </c>
      <c r="B107" s="187" t="str">
        <f>Inscription!H2</f>
        <v>Jacob Rousson</v>
      </c>
      <c r="C107" s="188"/>
      <c r="D107" s="31">
        <v>9.1041666666666658E-4</v>
      </c>
      <c r="E107" s="31">
        <v>9.1064814814814817E-4</v>
      </c>
      <c r="F107" s="189">
        <f>IF(D107="","",IF(D107="DQ","DQ",IF(D107="DNF","DNF",IF(D107="DNS","DNS",AVERAGE(D107,E107)))))</f>
        <v>9.1053240740740743E-4</v>
      </c>
      <c r="G107" s="205"/>
      <c r="H107" s="206">
        <f>IF(F107="DNS","DNS",IF(F107="DQ","DQ",IF(F107="","",IF(F107="DNF","DNF",RANK(F107,$F$107:$F$136,1)))))</f>
        <v>6</v>
      </c>
      <c r="I107" s="192">
        <f>IF(F107="DNS","0",IF(F107="DQ","0",IF(F107="","",IF(F107="DNF","0",LOOKUP(H107,Valeurs!$A$4:'Valeurs'!$A$46,Valeurs!$B$4:'Valeurs'!$B$46)))))</f>
        <v>12</v>
      </c>
    </row>
    <row r="108" spans="1:9" x14ac:dyDescent="0.25">
      <c r="A108" s="193" t="str">
        <f>Inscription!G3</f>
        <v>Dam'eauclès</v>
      </c>
      <c r="B108" s="194" t="str">
        <f>Inscription!H3</f>
        <v>Julien Turgeon</v>
      </c>
      <c r="C108" s="195"/>
      <c r="D108" s="32">
        <v>8.0439814814814816E-4</v>
      </c>
      <c r="E108" s="32">
        <v>8.0439814814814816E-4</v>
      </c>
      <c r="F108" s="196">
        <f t="shared" ref="F108:F136" si="44">IF(D108="","",IF(D108="DQ","DQ",IF(D108="DNF","DNF",IF(D108="DNS","DNS",AVERAGE(D108,E108)))))</f>
        <v>8.0439814814814816E-4</v>
      </c>
      <c r="G108" s="207"/>
      <c r="H108" s="208">
        <f>IF(F108="DNS","DNS",IF(F108="DQ","DQ",IF(F108="","",IF(F108="DNF","DNF",RANK(F108,$F$107:$F$136,1)))))</f>
        <v>1</v>
      </c>
      <c r="I108" s="199">
        <f>IF(F108="DNS","0",IF(F108="DQ","0",IF(F108="","",IF(F108="DNF","0",LOOKUP(H108,Valeurs!$A$4:'Valeurs'!$A$46,Valeurs!$B$4:'Valeurs'!$B$46)))))</f>
        <v>20</v>
      </c>
    </row>
    <row r="109" spans="1:9" x14ac:dyDescent="0.25">
      <c r="A109" s="193" t="str">
        <f>Inscription!G4</f>
        <v>Dam'eauclès</v>
      </c>
      <c r="B109" s="194" t="str">
        <f>Inscription!H4</f>
        <v>James Willamson</v>
      </c>
      <c r="C109" s="195"/>
      <c r="D109" s="32">
        <v>1.1657407407407406E-3</v>
      </c>
      <c r="E109" s="32">
        <v>1.1664351851851851E-3</v>
      </c>
      <c r="F109" s="196">
        <f t="shared" si="44"/>
        <v>1.166087962962963E-3</v>
      </c>
      <c r="G109" s="207"/>
      <c r="H109" s="208">
        <f t="shared" ref="H109:H136" si="45">IF(F109="DNS","DNS",IF(F109="DQ","DQ",IF(F109="","",IF(F109="DNF","DNF",RANK(F109,$F$107:$F$136,1)))))</f>
        <v>7</v>
      </c>
      <c r="I109" s="199">
        <f>IF(F109="DNS","0",IF(F109="DQ","0",IF(F109="","",IF(F109="DNF","0",LOOKUP(H109,Valeurs!$A$4:'Valeurs'!$A$46,Valeurs!$B$4:'Valeurs'!$B$46)))))</f>
        <v>11</v>
      </c>
    </row>
    <row r="110" spans="1:9" x14ac:dyDescent="0.25">
      <c r="A110" s="193" t="str">
        <f>Inscription!G5</f>
        <v>CSRAD</v>
      </c>
      <c r="B110" s="194" t="str">
        <f>Inscription!H5</f>
        <v>Alexandre Vincent</v>
      </c>
      <c r="C110" s="195"/>
      <c r="D110" s="32">
        <v>8.8761574074074079E-4</v>
      </c>
      <c r="E110" s="32">
        <v>8.850694444444444E-4</v>
      </c>
      <c r="F110" s="196">
        <f t="shared" si="44"/>
        <v>8.8634259259259265E-4</v>
      </c>
      <c r="G110" s="207">
        <v>59</v>
      </c>
      <c r="H110" s="208">
        <f t="shared" si="45"/>
        <v>5</v>
      </c>
      <c r="I110" s="199">
        <f>IF(F110="DNS","0",IF(F110="DQ","0",IF(F110="","",IF(F110="DNF","0",LOOKUP(H110,Valeurs!$A$4:'Valeurs'!$A$46,Valeurs!$B$4:'Valeurs'!$B$46)))))</f>
        <v>13</v>
      </c>
    </row>
    <row r="111" spans="1:9" x14ac:dyDescent="0.25">
      <c r="A111" s="193" t="str">
        <f>Inscription!G6</f>
        <v>CSRN</v>
      </c>
      <c r="B111" s="194" t="str">
        <f>Inscription!H6</f>
        <v>Malik Romdhani</v>
      </c>
      <c r="C111" s="195"/>
      <c r="D111" s="32">
        <v>8.3449074074074068E-4</v>
      </c>
      <c r="E111" s="32">
        <v>8.3402777777777783E-4</v>
      </c>
      <c r="F111" s="196">
        <f t="shared" si="44"/>
        <v>8.342592592592592E-4</v>
      </c>
      <c r="G111" s="207"/>
      <c r="H111" s="208">
        <f t="shared" si="45"/>
        <v>3</v>
      </c>
      <c r="I111" s="199">
        <f>IF(F111="DNS","0",IF(F111="DQ","0",IF(F111="","",IF(F111="DNF","0",LOOKUP(H111,Valeurs!$A$4:'Valeurs'!$A$46,Valeurs!$B$4:'Valeurs'!$B$46)))))</f>
        <v>16</v>
      </c>
    </row>
    <row r="112" spans="1:9" x14ac:dyDescent="0.25">
      <c r="A112" s="193" t="str">
        <f>Inscription!G7</f>
        <v>CSRN</v>
      </c>
      <c r="B112" s="194" t="str">
        <f>Inscription!H7</f>
        <v>Jonathan St-Roch</v>
      </c>
      <c r="C112" s="195"/>
      <c r="D112" s="32">
        <v>8.3090277777777774E-4</v>
      </c>
      <c r="E112" s="32">
        <v>8.2974537037037045E-4</v>
      </c>
      <c r="F112" s="196">
        <f t="shared" si="44"/>
        <v>8.3032407407407404E-4</v>
      </c>
      <c r="G112" s="207"/>
      <c r="H112" s="208">
        <f t="shared" si="45"/>
        <v>2</v>
      </c>
      <c r="I112" s="199">
        <f>IF(F112="DNS","0",IF(F112="DQ","0",IF(F112="","",IF(F112="DNF","0",LOOKUP(H112,Valeurs!$A$4:'Valeurs'!$A$46,Valeurs!$B$4:'Valeurs'!$B$46)))))</f>
        <v>18</v>
      </c>
    </row>
    <row r="113" spans="1:9" x14ac:dyDescent="0.25">
      <c r="A113" s="193" t="str">
        <f>Inscription!G8</f>
        <v>Gatineau</v>
      </c>
      <c r="B113" s="194" t="str">
        <f>Inscription!H8</f>
        <v>Vincent Marsclais</v>
      </c>
      <c r="C113" s="195"/>
      <c r="D113" s="32" t="s">
        <v>145</v>
      </c>
      <c r="E113" s="32" t="s">
        <v>145</v>
      </c>
      <c r="F113" s="196" t="str">
        <f t="shared" si="44"/>
        <v>DNS</v>
      </c>
      <c r="G113" s="207"/>
      <c r="H113" s="208" t="str">
        <f t="shared" si="45"/>
        <v>DNS</v>
      </c>
      <c r="I113" s="199" t="str">
        <f>IF(F113="DNS","0",IF(F113="DQ","0",IF(F113="","",IF(F113="DNF","0",LOOKUP(H113,Valeurs!$A$4:'Valeurs'!$A$46,Valeurs!$B$4:'Valeurs'!$B$46)))))</f>
        <v>0</v>
      </c>
    </row>
    <row r="114" spans="1:9" x14ac:dyDescent="0.25">
      <c r="A114" s="193" t="str">
        <f>Inscription!G9</f>
        <v>Gatineau</v>
      </c>
      <c r="B114" s="194" t="str">
        <f>Inscription!H9</f>
        <v>Benjamin Lapointe</v>
      </c>
      <c r="C114" s="195"/>
      <c r="D114" s="32">
        <v>8.564814814814815E-4</v>
      </c>
      <c r="E114" s="32">
        <v>8.5578703703703695E-4</v>
      </c>
      <c r="F114" s="196">
        <f t="shared" si="44"/>
        <v>8.5613425925925917E-4</v>
      </c>
      <c r="G114" s="207"/>
      <c r="H114" s="208">
        <f t="shared" si="45"/>
        <v>4</v>
      </c>
      <c r="I114" s="199">
        <f>IF(F114="DNS","0",IF(F114="DQ","0",IF(F114="","",IF(F114="DNF","0",LOOKUP(H114,Valeurs!$A$4:'Valeurs'!$A$46,Valeurs!$B$4:'Valeurs'!$B$46)))))</f>
        <v>14</v>
      </c>
    </row>
    <row r="115" spans="1:9" x14ac:dyDescent="0.25">
      <c r="A115" s="193">
        <f>Inscription!G10</f>
        <v>0</v>
      </c>
      <c r="B115" s="194">
        <f>Inscription!H10</f>
        <v>0</v>
      </c>
      <c r="C115" s="195"/>
      <c r="D115" s="32"/>
      <c r="E115" s="32"/>
      <c r="F115" s="196" t="str">
        <f t="shared" si="44"/>
        <v/>
      </c>
      <c r="G115" s="207"/>
      <c r="H115" s="208" t="str">
        <f t="shared" si="45"/>
        <v/>
      </c>
      <c r="I115" s="199" t="str">
        <f>IF(F115="DNS","0",IF(F115="DQ","0",IF(F115="","",IF(F115="DNF","0",LOOKUP(H115,Valeurs!$A$4:'Valeurs'!$A$46,Valeurs!$B$4:'Valeurs'!$B$46)))))</f>
        <v/>
      </c>
    </row>
    <row r="116" spans="1:9" x14ac:dyDescent="0.25">
      <c r="A116" s="193">
        <f>Inscription!G11</f>
        <v>0</v>
      </c>
      <c r="B116" s="194">
        <f>Inscription!H11</f>
        <v>0</v>
      </c>
      <c r="C116" s="195"/>
      <c r="D116" s="32"/>
      <c r="E116" s="32"/>
      <c r="F116" s="196" t="str">
        <f t="shared" si="44"/>
        <v/>
      </c>
      <c r="G116" s="207"/>
      <c r="H116" s="208" t="str">
        <f t="shared" si="45"/>
        <v/>
      </c>
      <c r="I116" s="199" t="str">
        <f>IF(F116="DNS","0",IF(F116="DQ","0",IF(F116="","",IF(F116="DNF","0",LOOKUP(H116,Valeurs!$A$4:'Valeurs'!$A$46,Valeurs!$B$4:'Valeurs'!$B$46)))))</f>
        <v/>
      </c>
    </row>
    <row r="117" spans="1:9" x14ac:dyDescent="0.25">
      <c r="A117" s="193">
        <f>Inscription!G12</f>
        <v>0</v>
      </c>
      <c r="B117" s="194">
        <f>Inscription!H12</f>
        <v>0</v>
      </c>
      <c r="C117" s="195"/>
      <c r="D117" s="32"/>
      <c r="E117" s="32"/>
      <c r="F117" s="196" t="str">
        <f t="shared" si="44"/>
        <v/>
      </c>
      <c r="G117" s="207"/>
      <c r="H117" s="208" t="str">
        <f t="shared" si="45"/>
        <v/>
      </c>
      <c r="I117" s="199" t="str">
        <f>IF(F117="DNS","0",IF(F117="DQ","0",IF(F117="","",IF(F117="DNF","0",LOOKUP(H117,Valeurs!$A$4:'Valeurs'!$A$46,Valeurs!$B$4:'Valeurs'!$B$46)))))</f>
        <v/>
      </c>
    </row>
    <row r="118" spans="1:9" x14ac:dyDescent="0.25">
      <c r="A118" s="193">
        <f>Inscription!G13</f>
        <v>0</v>
      </c>
      <c r="B118" s="194">
        <f>Inscription!H13</f>
        <v>0</v>
      </c>
      <c r="C118" s="195"/>
      <c r="D118" s="32"/>
      <c r="E118" s="32"/>
      <c r="F118" s="196" t="str">
        <f t="shared" si="44"/>
        <v/>
      </c>
      <c r="G118" s="207"/>
      <c r="H118" s="208" t="str">
        <f t="shared" si="45"/>
        <v/>
      </c>
      <c r="I118" s="199" t="str">
        <f>IF(F118="DNS","0",IF(F118="DQ","0",IF(F118="","",IF(F118="DNF","0",LOOKUP(H118,Valeurs!$A$4:'Valeurs'!$A$46,Valeurs!$B$4:'Valeurs'!$B$46)))))</f>
        <v/>
      </c>
    </row>
    <row r="119" spans="1:9" x14ac:dyDescent="0.25">
      <c r="A119" s="193">
        <f>Inscription!G14</f>
        <v>0</v>
      </c>
      <c r="B119" s="194">
        <f>Inscription!H14</f>
        <v>0</v>
      </c>
      <c r="C119" s="195"/>
      <c r="D119" s="32"/>
      <c r="E119" s="32"/>
      <c r="F119" s="196" t="str">
        <f t="shared" si="44"/>
        <v/>
      </c>
      <c r="G119" s="207"/>
      <c r="H119" s="208" t="str">
        <f t="shared" si="45"/>
        <v/>
      </c>
      <c r="I119" s="199" t="str">
        <f>IF(F119="DNS","0",IF(F119="DQ","0",IF(F119="","",IF(F119="DNF","0",LOOKUP(H119,Valeurs!$A$4:'Valeurs'!$A$46,Valeurs!$B$4:'Valeurs'!$B$46)))))</f>
        <v/>
      </c>
    </row>
    <row r="120" spans="1:9" x14ac:dyDescent="0.25">
      <c r="A120" s="193">
        <f>Inscription!G15</f>
        <v>0</v>
      </c>
      <c r="B120" s="194">
        <f>Inscription!H15</f>
        <v>0</v>
      </c>
      <c r="C120" s="195"/>
      <c r="D120" s="32"/>
      <c r="E120" s="32"/>
      <c r="F120" s="196" t="str">
        <f t="shared" si="44"/>
        <v/>
      </c>
      <c r="G120" s="207"/>
      <c r="H120" s="208" t="str">
        <f t="shared" si="45"/>
        <v/>
      </c>
      <c r="I120" s="199" t="str">
        <f>IF(F120="DNS","0",IF(F120="DQ","0",IF(F120="","",IF(F120="DNF","0",LOOKUP(H120,Valeurs!$A$4:'Valeurs'!$A$46,Valeurs!$B$4:'Valeurs'!$B$46)))))</f>
        <v/>
      </c>
    </row>
    <row r="121" spans="1:9" x14ac:dyDescent="0.25">
      <c r="A121" s="193">
        <f>Inscription!G16</f>
        <v>0</v>
      </c>
      <c r="B121" s="194">
        <f>Inscription!H16</f>
        <v>0</v>
      </c>
      <c r="C121" s="195"/>
      <c r="D121" s="32"/>
      <c r="E121" s="32"/>
      <c r="F121" s="196" t="str">
        <f t="shared" si="44"/>
        <v/>
      </c>
      <c r="G121" s="207"/>
      <c r="H121" s="208" t="str">
        <f t="shared" si="45"/>
        <v/>
      </c>
      <c r="I121" s="199" t="str">
        <f>IF(F121="DNS","0",IF(F121="DQ","0",IF(F121="","",IF(F121="DNF","0",LOOKUP(H121,Valeurs!$A$4:'Valeurs'!$A$46,Valeurs!$B$4:'Valeurs'!$B$46)))))</f>
        <v/>
      </c>
    </row>
    <row r="122" spans="1:9" x14ac:dyDescent="0.25">
      <c r="A122" s="193">
        <f>Inscription!G17</f>
        <v>0</v>
      </c>
      <c r="B122" s="194">
        <f>Inscription!H17</f>
        <v>0</v>
      </c>
      <c r="C122" s="195"/>
      <c r="D122" s="32"/>
      <c r="E122" s="32"/>
      <c r="F122" s="196" t="str">
        <f t="shared" si="44"/>
        <v/>
      </c>
      <c r="G122" s="207"/>
      <c r="H122" s="208" t="str">
        <f t="shared" si="45"/>
        <v/>
      </c>
      <c r="I122" s="199" t="str">
        <f>IF(F122="DNS","0",IF(F122="DQ","0",IF(F122="","",IF(F122="DNF","0",LOOKUP(H122,Valeurs!$A$4:'Valeurs'!$A$46,Valeurs!$B$4:'Valeurs'!$B$46)))))</f>
        <v/>
      </c>
    </row>
    <row r="123" spans="1:9" x14ac:dyDescent="0.25">
      <c r="A123" s="193">
        <f>Inscription!G18</f>
        <v>0</v>
      </c>
      <c r="B123" s="194">
        <f>Inscription!H18</f>
        <v>0</v>
      </c>
      <c r="C123" s="195"/>
      <c r="D123" s="32"/>
      <c r="E123" s="32"/>
      <c r="F123" s="196" t="str">
        <f t="shared" si="44"/>
        <v/>
      </c>
      <c r="G123" s="207"/>
      <c r="H123" s="208" t="str">
        <f t="shared" si="45"/>
        <v/>
      </c>
      <c r="I123" s="199" t="str">
        <f>IF(F123="DNS","0",IF(F123="DQ","0",IF(F123="","",IF(F123="DNF","0",LOOKUP(H123,Valeurs!$A$4:'Valeurs'!$A$46,Valeurs!$B$4:'Valeurs'!$B$46)))))</f>
        <v/>
      </c>
    </row>
    <row r="124" spans="1:9" x14ac:dyDescent="0.25">
      <c r="A124" s="193">
        <f>Inscription!G19</f>
        <v>0</v>
      </c>
      <c r="B124" s="194">
        <f>Inscription!H19</f>
        <v>0</v>
      </c>
      <c r="C124" s="195"/>
      <c r="D124" s="32"/>
      <c r="E124" s="32"/>
      <c r="F124" s="196" t="str">
        <f t="shared" si="44"/>
        <v/>
      </c>
      <c r="G124" s="207"/>
      <c r="H124" s="208" t="str">
        <f t="shared" si="45"/>
        <v/>
      </c>
      <c r="I124" s="199" t="str">
        <f>IF(F124="DNS","0",IF(F124="DQ","0",IF(F124="","",IF(F124="DNF","0",LOOKUP(H124,Valeurs!$A$4:'Valeurs'!$A$46,Valeurs!$B$4:'Valeurs'!$B$46)))))</f>
        <v/>
      </c>
    </row>
    <row r="125" spans="1:9" x14ac:dyDescent="0.25">
      <c r="A125" s="193">
        <f>Inscription!G20</f>
        <v>0</v>
      </c>
      <c r="B125" s="194">
        <f>Inscription!H20</f>
        <v>0</v>
      </c>
      <c r="C125" s="195"/>
      <c r="D125" s="32"/>
      <c r="E125" s="32"/>
      <c r="F125" s="196" t="str">
        <f t="shared" si="44"/>
        <v/>
      </c>
      <c r="G125" s="207"/>
      <c r="H125" s="208" t="str">
        <f t="shared" si="45"/>
        <v/>
      </c>
      <c r="I125" s="199" t="str">
        <f>IF(F125="DNS","0",IF(F125="DQ","0",IF(F125="","",IF(F125="DNF","0",LOOKUP(H125,Valeurs!$A$4:'Valeurs'!$A$46,Valeurs!$B$4:'Valeurs'!$B$46)))))</f>
        <v/>
      </c>
    </row>
    <row r="126" spans="1:9" x14ac:dyDescent="0.25">
      <c r="A126" s="193">
        <f>Inscription!G21</f>
        <v>0</v>
      </c>
      <c r="B126" s="194">
        <f>Inscription!H21</f>
        <v>0</v>
      </c>
      <c r="C126" s="195"/>
      <c r="D126" s="32"/>
      <c r="E126" s="32"/>
      <c r="F126" s="196" t="str">
        <f t="shared" si="44"/>
        <v/>
      </c>
      <c r="G126" s="207"/>
      <c r="H126" s="208" t="str">
        <f t="shared" si="45"/>
        <v/>
      </c>
      <c r="I126" s="199" t="str">
        <f>IF(F126="DNS","0",IF(F126="DQ","0",IF(F126="","",IF(F126="DNF","0",LOOKUP(H126,Valeurs!$A$4:'Valeurs'!$A$46,Valeurs!$B$4:'Valeurs'!$B$46)))))</f>
        <v/>
      </c>
    </row>
    <row r="127" spans="1:9" x14ac:dyDescent="0.25">
      <c r="A127" s="193">
        <f>Inscription!G22</f>
        <v>0</v>
      </c>
      <c r="B127" s="194">
        <f>Inscription!H22</f>
        <v>0</v>
      </c>
      <c r="C127" s="195"/>
      <c r="D127" s="32"/>
      <c r="E127" s="32"/>
      <c r="F127" s="196" t="str">
        <f t="shared" si="44"/>
        <v/>
      </c>
      <c r="G127" s="207"/>
      <c r="H127" s="208" t="str">
        <f t="shared" si="45"/>
        <v/>
      </c>
      <c r="I127" s="199" t="str">
        <f>IF(F127="DNS","0",IF(F127="DQ","0",IF(F127="","",IF(F127="DNF","0",LOOKUP(H127,Valeurs!$A$4:'Valeurs'!$A$46,Valeurs!$B$4:'Valeurs'!$B$46)))))</f>
        <v/>
      </c>
    </row>
    <row r="128" spans="1:9" x14ac:dyDescent="0.25">
      <c r="A128" s="193">
        <f>Inscription!G23</f>
        <v>0</v>
      </c>
      <c r="B128" s="194">
        <f>Inscription!H23</f>
        <v>0</v>
      </c>
      <c r="C128" s="195"/>
      <c r="D128" s="32"/>
      <c r="E128" s="32"/>
      <c r="F128" s="196" t="str">
        <f t="shared" si="44"/>
        <v/>
      </c>
      <c r="G128" s="207"/>
      <c r="H128" s="208" t="str">
        <f t="shared" si="45"/>
        <v/>
      </c>
      <c r="I128" s="199" t="str">
        <f>IF(F128="DNS","0",IF(F128="DQ","0",IF(F128="","",IF(F128="DNF","0",LOOKUP(H128,Valeurs!$A$4:'Valeurs'!$A$46,Valeurs!$B$4:'Valeurs'!$B$46)))))</f>
        <v/>
      </c>
    </row>
    <row r="129" spans="1:9" x14ac:dyDescent="0.25">
      <c r="A129" s="193">
        <f>Inscription!G24</f>
        <v>0</v>
      </c>
      <c r="B129" s="194">
        <f>Inscription!H24</f>
        <v>0</v>
      </c>
      <c r="C129" s="195"/>
      <c r="D129" s="32"/>
      <c r="E129" s="32"/>
      <c r="F129" s="196" t="str">
        <f t="shared" si="44"/>
        <v/>
      </c>
      <c r="G129" s="207"/>
      <c r="H129" s="208" t="str">
        <f t="shared" si="45"/>
        <v/>
      </c>
      <c r="I129" s="199" t="str">
        <f>IF(F129="DNS","0",IF(F129="DQ","0",IF(F129="","",IF(F129="DNF","0",LOOKUP(H129,Valeurs!$A$4:'Valeurs'!$A$46,Valeurs!$B$4:'Valeurs'!$B$46)))))</f>
        <v/>
      </c>
    </row>
    <row r="130" spans="1:9" x14ac:dyDescent="0.25">
      <c r="A130" s="193">
        <f>Inscription!G25</f>
        <v>0</v>
      </c>
      <c r="B130" s="194">
        <f>Inscription!H25</f>
        <v>0</v>
      </c>
      <c r="C130" s="195"/>
      <c r="D130" s="32"/>
      <c r="E130" s="32"/>
      <c r="F130" s="196" t="str">
        <f t="shared" si="44"/>
        <v/>
      </c>
      <c r="G130" s="207"/>
      <c r="H130" s="208" t="str">
        <f t="shared" si="45"/>
        <v/>
      </c>
      <c r="I130" s="199" t="str">
        <f>IF(F130="DNS","0",IF(F130="DQ","0",IF(F130="","",IF(F130="DNF","0",LOOKUP(H130,Valeurs!$A$4:'Valeurs'!$A$46,Valeurs!$B$4:'Valeurs'!$B$46)))))</f>
        <v/>
      </c>
    </row>
    <row r="131" spans="1:9" x14ac:dyDescent="0.25">
      <c r="A131" s="193">
        <f>Inscription!G26</f>
        <v>0</v>
      </c>
      <c r="B131" s="194">
        <f>Inscription!H26</f>
        <v>0</v>
      </c>
      <c r="C131" s="195"/>
      <c r="D131" s="32"/>
      <c r="E131" s="32"/>
      <c r="F131" s="196" t="str">
        <f t="shared" si="44"/>
        <v/>
      </c>
      <c r="G131" s="207"/>
      <c r="H131" s="208" t="str">
        <f t="shared" si="45"/>
        <v/>
      </c>
      <c r="I131" s="199" t="str">
        <f>IF(F131="DNS","0",IF(F131="DQ","0",IF(F131="","",IF(F131="DNF","0",LOOKUP(H131,Valeurs!$A$4:'Valeurs'!$A$46,Valeurs!$B$4:'Valeurs'!$B$46)))))</f>
        <v/>
      </c>
    </row>
    <row r="132" spans="1:9" x14ac:dyDescent="0.25">
      <c r="A132" s="193">
        <f>Inscription!G27</f>
        <v>0</v>
      </c>
      <c r="B132" s="194">
        <f>Inscription!H27</f>
        <v>0</v>
      </c>
      <c r="C132" s="195"/>
      <c r="D132" s="32"/>
      <c r="E132" s="32"/>
      <c r="F132" s="196" t="str">
        <f t="shared" si="44"/>
        <v/>
      </c>
      <c r="G132" s="207"/>
      <c r="H132" s="208" t="str">
        <f t="shared" si="45"/>
        <v/>
      </c>
      <c r="I132" s="199" t="str">
        <f>IF(F132="DNS","0",IF(F132="DQ","0",IF(F132="","",IF(F132="DNF","0",LOOKUP(H132,Valeurs!$A$4:'Valeurs'!$A$46,Valeurs!$B$4:'Valeurs'!$B$46)))))</f>
        <v/>
      </c>
    </row>
    <row r="133" spans="1:9" x14ac:dyDescent="0.25">
      <c r="A133" s="193">
        <f>Inscription!G28</f>
        <v>0</v>
      </c>
      <c r="B133" s="194">
        <f>Inscription!H28</f>
        <v>0</v>
      </c>
      <c r="C133" s="195"/>
      <c r="D133" s="32"/>
      <c r="E133" s="32"/>
      <c r="F133" s="196" t="str">
        <f t="shared" si="44"/>
        <v/>
      </c>
      <c r="G133" s="207"/>
      <c r="H133" s="208" t="str">
        <f t="shared" si="45"/>
        <v/>
      </c>
      <c r="I133" s="199" t="str">
        <f>IF(F133="DNS","0",IF(F133="DQ","0",IF(F133="","",IF(F133="DNF","0",LOOKUP(H133,Valeurs!$A$4:'Valeurs'!$A$46,Valeurs!$B$4:'Valeurs'!$B$46)))))</f>
        <v/>
      </c>
    </row>
    <row r="134" spans="1:9" x14ac:dyDescent="0.25">
      <c r="A134" s="193">
        <f>Inscription!G29</f>
        <v>0</v>
      </c>
      <c r="B134" s="194">
        <f>Inscription!H29</f>
        <v>0</v>
      </c>
      <c r="C134" s="195"/>
      <c r="D134" s="32"/>
      <c r="E134" s="32"/>
      <c r="F134" s="196" t="str">
        <f t="shared" si="44"/>
        <v/>
      </c>
      <c r="G134" s="207"/>
      <c r="H134" s="208" t="str">
        <f t="shared" si="45"/>
        <v/>
      </c>
      <c r="I134" s="199" t="str">
        <f>IF(F134="DNS","0",IF(F134="DQ","0",IF(F134="","",IF(F134="DNF","0",LOOKUP(H134,Valeurs!$A$4:'Valeurs'!$A$46,Valeurs!$B$4:'Valeurs'!$B$46)))))</f>
        <v/>
      </c>
    </row>
    <row r="135" spans="1:9" x14ac:dyDescent="0.25">
      <c r="A135" s="193">
        <f>Inscription!G30</f>
        <v>0</v>
      </c>
      <c r="B135" s="194">
        <f>Inscription!H30</f>
        <v>0</v>
      </c>
      <c r="C135" s="195"/>
      <c r="D135" s="32"/>
      <c r="E135" s="32"/>
      <c r="F135" s="196" t="str">
        <f t="shared" si="44"/>
        <v/>
      </c>
      <c r="G135" s="207"/>
      <c r="H135" s="208" t="str">
        <f t="shared" si="45"/>
        <v/>
      </c>
      <c r="I135" s="199" t="str">
        <f>IF(F135="DNS","0",IF(F135="DQ","0",IF(F135="","",IF(F135="DNF","0",LOOKUP(H135,Valeurs!$A$4:'Valeurs'!$A$46,Valeurs!$B$4:'Valeurs'!$B$46)))))</f>
        <v/>
      </c>
    </row>
    <row r="136" spans="1:9" ht="15.75" thickBot="1" x14ac:dyDescent="0.3">
      <c r="A136" s="200">
        <f>Inscription!G31</f>
        <v>0</v>
      </c>
      <c r="B136" s="201">
        <f>Inscription!H31</f>
        <v>0</v>
      </c>
      <c r="C136" s="202"/>
      <c r="D136" s="33"/>
      <c r="E136" s="33"/>
      <c r="F136" s="46" t="str">
        <f t="shared" si="44"/>
        <v/>
      </c>
      <c r="G136" s="209"/>
      <c r="H136" s="210" t="str">
        <f t="shared" si="45"/>
        <v/>
      </c>
      <c r="I136" s="204" t="str">
        <f>IF(F136="DNS","0",IF(F136="DQ","0",IF(F136="","",IF(F136="DNF","0",LOOKUP(H136,Valeurs!$A$4:'Valeurs'!$A$46,Valeurs!$B$4:'Valeurs'!$B$46)))))</f>
        <v/>
      </c>
    </row>
    <row r="137" spans="1:9" ht="15.75" thickBot="1" x14ac:dyDescent="0.3"/>
    <row r="138" spans="1:9" ht="19.5" customHeight="1" thickBot="1" x14ac:dyDescent="0.3">
      <c r="A138" s="393" t="s">
        <v>39</v>
      </c>
      <c r="B138" s="394"/>
      <c r="C138" s="394"/>
      <c r="D138" s="394"/>
      <c r="E138" s="394"/>
      <c r="F138" s="394"/>
      <c r="G138" s="394"/>
      <c r="H138" s="394"/>
      <c r="I138" s="394"/>
    </row>
    <row r="139" spans="1:9" ht="19.5" customHeight="1" thickBot="1" x14ac:dyDescent="0.3">
      <c r="A139" s="394"/>
      <c r="B139" s="394"/>
      <c r="C139" s="394"/>
      <c r="D139" s="394"/>
      <c r="E139" s="394"/>
      <c r="F139" s="394"/>
      <c r="G139" s="394"/>
      <c r="H139" s="394"/>
      <c r="I139" s="394"/>
    </row>
    <row r="140" spans="1:9" s="185" customFormat="1" ht="30" customHeight="1" thickBot="1" x14ac:dyDescent="0.3">
      <c r="A140" s="182" t="s">
        <v>10</v>
      </c>
      <c r="B140" s="182" t="s">
        <v>11</v>
      </c>
      <c r="C140" s="183"/>
      <c r="D140" s="182" t="s">
        <v>12</v>
      </c>
      <c r="E140" s="182" t="s">
        <v>13</v>
      </c>
      <c r="F140" s="184" t="s">
        <v>14</v>
      </c>
      <c r="G140" s="183"/>
      <c r="H140" s="182" t="s">
        <v>15</v>
      </c>
      <c r="I140" s="182" t="s">
        <v>16</v>
      </c>
    </row>
    <row r="141" spans="1:9" x14ac:dyDescent="0.25">
      <c r="A141" s="186" t="str">
        <f>Inscription!G2</f>
        <v>Dam'eauclès</v>
      </c>
      <c r="B141" s="187" t="str">
        <f>Inscription!H2</f>
        <v>Jacob Rousson</v>
      </c>
      <c r="C141" s="188"/>
      <c r="D141" s="31">
        <v>5.5300925925925927E-4</v>
      </c>
      <c r="E141" s="31">
        <v>5.5335648148148149E-4</v>
      </c>
      <c r="F141" s="189">
        <f>IF(D141="","",IF(D141="DQ","DQ",IF(D141="DNF","DNF",IF(D141="DNS","DNS",AVERAGE(D141,E141)))))</f>
        <v>5.5318287037037033E-4</v>
      </c>
      <c r="G141" s="205"/>
      <c r="H141" s="206">
        <f>IF(F141="DNS","DNS",IF(F141="DQ","DQ",IF(F141="","",IF(F141="DNF","DNF",RANK(F141,$F$141:$F$170,1)))))</f>
        <v>5</v>
      </c>
      <c r="I141" s="192">
        <f>IF(F141="DNS","0",IF(F141="DQ","0",IF(F141="","",IF(F141="DNF","0",LOOKUP(H141,Valeurs!$A$4:'Valeurs'!$A$46,Valeurs!$B$4:'Valeurs'!$B$46)))))</f>
        <v>13</v>
      </c>
    </row>
    <row r="142" spans="1:9" x14ac:dyDescent="0.25">
      <c r="A142" s="193" t="str">
        <f>Inscription!G3</f>
        <v>Dam'eauclès</v>
      </c>
      <c r="B142" s="194" t="str">
        <f>Inscription!H3</f>
        <v>Julien Turgeon</v>
      </c>
      <c r="C142" s="195"/>
      <c r="D142" s="32">
        <v>4.9733796296296299E-4</v>
      </c>
      <c r="E142" s="32">
        <v>4.9664351851851855E-4</v>
      </c>
      <c r="F142" s="196">
        <f t="shared" ref="F142:F170" si="46">IF(D142="","",IF(D142="DQ","DQ",IF(D142="DNF","DNF",IF(D142="DNS","DNS",AVERAGE(D142,E142)))))</f>
        <v>4.9699074074074077E-4</v>
      </c>
      <c r="G142" s="207"/>
      <c r="H142" s="208">
        <f>IF(F142="DNS","DNS",IF(F142="DQ","DQ",IF(F142="","",IF(F142="DNF","DNF",RANK(F142,$F$141:$F$170,1)))))</f>
        <v>1</v>
      </c>
      <c r="I142" s="199">
        <f>IF(F142="DNS","0",IF(F142="DQ","0",IF(F142="","",IF(F142="DNF","0",LOOKUP(H142,Valeurs!$A$4:'Valeurs'!$A$46,Valeurs!$B$4:'Valeurs'!$B$46)))))</f>
        <v>20</v>
      </c>
    </row>
    <row r="143" spans="1:9" x14ac:dyDescent="0.25">
      <c r="A143" s="193" t="str">
        <f>Inscription!G4</f>
        <v>Dam'eauclès</v>
      </c>
      <c r="B143" s="194" t="str">
        <f>Inscription!H4</f>
        <v>James Willamson</v>
      </c>
      <c r="C143" s="195"/>
      <c r="D143" s="32">
        <v>8.7557870370370361E-4</v>
      </c>
      <c r="E143" s="32">
        <v>8.8113425925925913E-4</v>
      </c>
      <c r="F143" s="196">
        <f t="shared" si="46"/>
        <v>8.7835648148148137E-4</v>
      </c>
      <c r="G143" s="207"/>
      <c r="H143" s="208">
        <f t="shared" ref="H143:H170" si="47">IF(F143="DNS","DNS",IF(F143="DQ","DQ",IF(F143="","",IF(F143="DNF","DNF",RANK(F143,$F$141:$F$170,1)))))</f>
        <v>7</v>
      </c>
      <c r="I143" s="199">
        <f>IF(F143="DNS","0",IF(F143="DQ","0",IF(F143="","",IF(F143="DNF","0",LOOKUP(H143,Valeurs!$A$4:'Valeurs'!$A$46,Valeurs!$B$4:'Valeurs'!$B$46)))))</f>
        <v>11</v>
      </c>
    </row>
    <row r="144" spans="1:9" x14ac:dyDescent="0.25">
      <c r="A144" s="193" t="str">
        <f>Inscription!G5</f>
        <v>CSRAD</v>
      </c>
      <c r="B144" s="194" t="str">
        <f>Inscription!H5</f>
        <v>Alexandre Vincent</v>
      </c>
      <c r="C144" s="195"/>
      <c r="D144" s="32">
        <v>5.7037037037037039E-4</v>
      </c>
      <c r="E144" s="32">
        <v>5.7141203703703705E-4</v>
      </c>
      <c r="F144" s="196">
        <f t="shared" si="46"/>
        <v>5.7089120370370366E-4</v>
      </c>
      <c r="G144" s="207"/>
      <c r="H144" s="208">
        <f t="shared" si="47"/>
        <v>6</v>
      </c>
      <c r="I144" s="199">
        <f>IF(F144="DNS","0",IF(F144="DQ","0",IF(F144="","",IF(F144="DNF","0",LOOKUP(H144,Valeurs!$A$4:'Valeurs'!$A$46,Valeurs!$B$4:'Valeurs'!$B$46)))))</f>
        <v>12</v>
      </c>
    </row>
    <row r="145" spans="1:9" x14ac:dyDescent="0.25">
      <c r="A145" s="193" t="str">
        <f>Inscription!G6</f>
        <v>CSRN</v>
      </c>
      <c r="B145" s="194" t="str">
        <f>Inscription!H6</f>
        <v>Malik Romdhani</v>
      </c>
      <c r="C145" s="195"/>
      <c r="D145" s="32">
        <v>5.0821759259259255E-4</v>
      </c>
      <c r="E145" s="32">
        <v>5.0810185185185192E-4</v>
      </c>
      <c r="F145" s="196">
        <f t="shared" si="46"/>
        <v>5.0815972222222224E-4</v>
      </c>
      <c r="G145" s="207"/>
      <c r="H145" s="208">
        <f t="shared" si="47"/>
        <v>2</v>
      </c>
      <c r="I145" s="199">
        <f>IF(F145="DNS","0",IF(F145="DQ","0",IF(F145="","",IF(F145="DNF","0",LOOKUP(H145,Valeurs!$A$4:'Valeurs'!$A$46,Valeurs!$B$4:'Valeurs'!$B$46)))))</f>
        <v>18</v>
      </c>
    </row>
    <row r="146" spans="1:9" x14ac:dyDescent="0.25">
      <c r="A146" s="193" t="str">
        <f>Inscription!G7</f>
        <v>CSRN</v>
      </c>
      <c r="B146" s="194" t="str">
        <f>Inscription!H7</f>
        <v>Jonathan St-Roch</v>
      </c>
      <c r="C146" s="195"/>
      <c r="D146" s="32">
        <v>5.1828703703703705E-4</v>
      </c>
      <c r="E146" s="32">
        <v>5.1608796296296309E-4</v>
      </c>
      <c r="F146" s="196">
        <f t="shared" si="46"/>
        <v>5.1718750000000007E-4</v>
      </c>
      <c r="G146" s="207"/>
      <c r="H146" s="208">
        <f t="shared" si="47"/>
        <v>3</v>
      </c>
      <c r="I146" s="199">
        <f>IF(F146="DNS","0",IF(F146="DQ","0",IF(F146="","",IF(F146="DNF","0",LOOKUP(H146,Valeurs!$A$4:'Valeurs'!$A$46,Valeurs!$B$4:'Valeurs'!$B$46)))))</f>
        <v>16</v>
      </c>
    </row>
    <row r="147" spans="1:9" x14ac:dyDescent="0.25">
      <c r="A147" s="193" t="str">
        <f>Inscription!G8</f>
        <v>Gatineau</v>
      </c>
      <c r="B147" s="194" t="str">
        <f>Inscription!H8</f>
        <v>Vincent Marsclais</v>
      </c>
      <c r="C147" s="195"/>
      <c r="D147" s="32" t="s">
        <v>145</v>
      </c>
      <c r="E147" s="32" t="s">
        <v>145</v>
      </c>
      <c r="F147" s="196" t="str">
        <f t="shared" si="46"/>
        <v>DNS</v>
      </c>
      <c r="G147" s="207"/>
      <c r="H147" s="208" t="str">
        <f t="shared" si="47"/>
        <v>DNS</v>
      </c>
      <c r="I147" s="199" t="str">
        <f>IF(F147="DNS","0",IF(F147="DQ","0",IF(F147="","",IF(F147="DNF","0",LOOKUP(H147,Valeurs!$A$4:'Valeurs'!$A$46,Valeurs!$B$4:'Valeurs'!$B$46)))))</f>
        <v>0</v>
      </c>
    </row>
    <row r="148" spans="1:9" x14ac:dyDescent="0.25">
      <c r="A148" s="193" t="str">
        <f>Inscription!G9</f>
        <v>Gatineau</v>
      </c>
      <c r="B148" s="194" t="str">
        <f>Inscription!H9</f>
        <v>Benjamin Lapointe</v>
      </c>
      <c r="C148" s="195"/>
      <c r="D148" s="32">
        <v>5.4791666666666671E-4</v>
      </c>
      <c r="E148" s="32">
        <v>5.4687499999999994E-4</v>
      </c>
      <c r="F148" s="196">
        <f t="shared" si="46"/>
        <v>5.4739583333333333E-4</v>
      </c>
      <c r="G148" s="207"/>
      <c r="H148" s="208">
        <f t="shared" si="47"/>
        <v>4</v>
      </c>
      <c r="I148" s="199">
        <f>IF(F148="DNS","0",IF(F148="DQ","0",IF(F148="","",IF(F148="DNF","0",LOOKUP(H148,Valeurs!$A$4:'Valeurs'!$A$46,Valeurs!$B$4:'Valeurs'!$B$46)))))</f>
        <v>14</v>
      </c>
    </row>
    <row r="149" spans="1:9" x14ac:dyDescent="0.25">
      <c r="A149" s="193">
        <f>Inscription!G10</f>
        <v>0</v>
      </c>
      <c r="B149" s="194">
        <f>Inscription!H10</f>
        <v>0</v>
      </c>
      <c r="C149" s="195"/>
      <c r="D149" s="32"/>
      <c r="E149" s="32"/>
      <c r="F149" s="196" t="str">
        <f t="shared" si="46"/>
        <v/>
      </c>
      <c r="G149" s="207"/>
      <c r="H149" s="208" t="str">
        <f t="shared" si="47"/>
        <v/>
      </c>
      <c r="I149" s="199" t="str">
        <f>IF(F149="DNS","0",IF(F149="DQ","0",IF(F149="","",IF(F149="DNF","0",LOOKUP(H149,Valeurs!$A$4:'Valeurs'!$A$46,Valeurs!$B$4:'Valeurs'!$B$46)))))</f>
        <v/>
      </c>
    </row>
    <row r="150" spans="1:9" x14ac:dyDescent="0.25">
      <c r="A150" s="193">
        <f>Inscription!G11</f>
        <v>0</v>
      </c>
      <c r="B150" s="194">
        <f>Inscription!H11</f>
        <v>0</v>
      </c>
      <c r="C150" s="195"/>
      <c r="D150" s="32"/>
      <c r="E150" s="32"/>
      <c r="F150" s="196" t="str">
        <f t="shared" si="46"/>
        <v/>
      </c>
      <c r="G150" s="207"/>
      <c r="H150" s="208" t="str">
        <f t="shared" si="47"/>
        <v/>
      </c>
      <c r="I150" s="199" t="str">
        <f>IF(F150="DNS","0",IF(F150="DQ","0",IF(F150="","",IF(F150="DNF","0",LOOKUP(H150,Valeurs!$A$4:'Valeurs'!$A$46,Valeurs!$B$4:'Valeurs'!$B$46)))))</f>
        <v/>
      </c>
    </row>
    <row r="151" spans="1:9" x14ac:dyDescent="0.25">
      <c r="A151" s="193">
        <f>Inscription!G12</f>
        <v>0</v>
      </c>
      <c r="B151" s="194">
        <f>Inscription!H12</f>
        <v>0</v>
      </c>
      <c r="C151" s="195"/>
      <c r="D151" s="32"/>
      <c r="E151" s="32"/>
      <c r="F151" s="196" t="str">
        <f t="shared" si="46"/>
        <v/>
      </c>
      <c r="G151" s="207"/>
      <c r="H151" s="208" t="str">
        <f t="shared" si="47"/>
        <v/>
      </c>
      <c r="I151" s="199" t="str">
        <f>IF(F151="DNS","0",IF(F151="DQ","0",IF(F151="","",IF(F151="DNF","0",LOOKUP(H151,Valeurs!$A$4:'Valeurs'!$A$46,Valeurs!$B$4:'Valeurs'!$B$46)))))</f>
        <v/>
      </c>
    </row>
    <row r="152" spans="1:9" x14ac:dyDescent="0.25">
      <c r="A152" s="193">
        <f>Inscription!G13</f>
        <v>0</v>
      </c>
      <c r="B152" s="194">
        <f>Inscription!H13</f>
        <v>0</v>
      </c>
      <c r="C152" s="195"/>
      <c r="D152" s="32"/>
      <c r="E152" s="32"/>
      <c r="F152" s="196" t="str">
        <f t="shared" si="46"/>
        <v/>
      </c>
      <c r="G152" s="207"/>
      <c r="H152" s="208" t="str">
        <f t="shared" si="47"/>
        <v/>
      </c>
      <c r="I152" s="199" t="str">
        <f>IF(F152="DNS","0",IF(F152="DQ","0",IF(F152="","",IF(F152="DNF","0",LOOKUP(H152,Valeurs!$A$4:'Valeurs'!$A$46,Valeurs!$B$4:'Valeurs'!$B$46)))))</f>
        <v/>
      </c>
    </row>
    <row r="153" spans="1:9" x14ac:dyDescent="0.25">
      <c r="A153" s="193">
        <f>Inscription!G14</f>
        <v>0</v>
      </c>
      <c r="B153" s="194">
        <f>Inscription!H14</f>
        <v>0</v>
      </c>
      <c r="C153" s="195"/>
      <c r="D153" s="32"/>
      <c r="E153" s="32"/>
      <c r="F153" s="196" t="str">
        <f t="shared" si="46"/>
        <v/>
      </c>
      <c r="G153" s="207"/>
      <c r="H153" s="208" t="str">
        <f t="shared" si="47"/>
        <v/>
      </c>
      <c r="I153" s="199" t="str">
        <f>IF(F153="DNS","0",IF(F153="DQ","0",IF(F153="","",IF(F153="DNF","0",LOOKUP(H153,Valeurs!$A$4:'Valeurs'!$A$46,Valeurs!$B$4:'Valeurs'!$B$46)))))</f>
        <v/>
      </c>
    </row>
    <row r="154" spans="1:9" x14ac:dyDescent="0.25">
      <c r="A154" s="193">
        <f>Inscription!G15</f>
        <v>0</v>
      </c>
      <c r="B154" s="194">
        <f>Inscription!H15</f>
        <v>0</v>
      </c>
      <c r="C154" s="195"/>
      <c r="D154" s="32"/>
      <c r="E154" s="32"/>
      <c r="F154" s="196" t="str">
        <f t="shared" si="46"/>
        <v/>
      </c>
      <c r="G154" s="207"/>
      <c r="H154" s="208" t="str">
        <f t="shared" si="47"/>
        <v/>
      </c>
      <c r="I154" s="199" t="str">
        <f>IF(F154="DNS","0",IF(F154="DQ","0",IF(F154="","",IF(F154="DNF","0",LOOKUP(H154,Valeurs!$A$4:'Valeurs'!$A$46,Valeurs!$B$4:'Valeurs'!$B$46)))))</f>
        <v/>
      </c>
    </row>
    <row r="155" spans="1:9" x14ac:dyDescent="0.25">
      <c r="A155" s="193">
        <f>Inscription!G16</f>
        <v>0</v>
      </c>
      <c r="B155" s="194">
        <f>Inscription!H16</f>
        <v>0</v>
      </c>
      <c r="C155" s="195"/>
      <c r="D155" s="32"/>
      <c r="E155" s="32"/>
      <c r="F155" s="196" t="str">
        <f t="shared" si="46"/>
        <v/>
      </c>
      <c r="G155" s="207"/>
      <c r="H155" s="208" t="str">
        <f t="shared" si="47"/>
        <v/>
      </c>
      <c r="I155" s="199" t="str">
        <f>IF(F155="DNS","0",IF(F155="DQ","0",IF(F155="","",IF(F155="DNF","0",LOOKUP(H155,Valeurs!$A$4:'Valeurs'!$A$46,Valeurs!$B$4:'Valeurs'!$B$46)))))</f>
        <v/>
      </c>
    </row>
    <row r="156" spans="1:9" x14ac:dyDescent="0.25">
      <c r="A156" s="193">
        <f>Inscription!G17</f>
        <v>0</v>
      </c>
      <c r="B156" s="194">
        <f>Inscription!H17</f>
        <v>0</v>
      </c>
      <c r="C156" s="195"/>
      <c r="D156" s="32"/>
      <c r="E156" s="32"/>
      <c r="F156" s="196" t="str">
        <f t="shared" si="46"/>
        <v/>
      </c>
      <c r="G156" s="207"/>
      <c r="H156" s="208" t="str">
        <f t="shared" si="47"/>
        <v/>
      </c>
      <c r="I156" s="199" t="str">
        <f>IF(F156="DNS","0",IF(F156="DQ","0",IF(F156="","",IF(F156="DNF","0",LOOKUP(H156,Valeurs!$A$4:'Valeurs'!$A$46,Valeurs!$B$4:'Valeurs'!$B$46)))))</f>
        <v/>
      </c>
    </row>
    <row r="157" spans="1:9" x14ac:dyDescent="0.25">
      <c r="A157" s="193">
        <f>Inscription!G18</f>
        <v>0</v>
      </c>
      <c r="B157" s="194">
        <f>Inscription!H18</f>
        <v>0</v>
      </c>
      <c r="C157" s="195"/>
      <c r="D157" s="32"/>
      <c r="E157" s="32"/>
      <c r="F157" s="196" t="str">
        <f t="shared" si="46"/>
        <v/>
      </c>
      <c r="G157" s="207"/>
      <c r="H157" s="208" t="str">
        <f t="shared" si="47"/>
        <v/>
      </c>
      <c r="I157" s="199" t="str">
        <f>IF(F157="DNS","0",IF(F157="DQ","0",IF(F157="","",IF(F157="DNF","0",LOOKUP(H157,Valeurs!$A$4:'Valeurs'!$A$46,Valeurs!$B$4:'Valeurs'!$B$46)))))</f>
        <v/>
      </c>
    </row>
    <row r="158" spans="1:9" x14ac:dyDescent="0.25">
      <c r="A158" s="193">
        <f>Inscription!G19</f>
        <v>0</v>
      </c>
      <c r="B158" s="194">
        <f>Inscription!H19</f>
        <v>0</v>
      </c>
      <c r="C158" s="195"/>
      <c r="D158" s="32"/>
      <c r="E158" s="32"/>
      <c r="F158" s="196" t="str">
        <f t="shared" si="46"/>
        <v/>
      </c>
      <c r="G158" s="207"/>
      <c r="H158" s="208" t="str">
        <f t="shared" si="47"/>
        <v/>
      </c>
      <c r="I158" s="199" t="str">
        <f>IF(F158="DNS","0",IF(F158="DQ","0",IF(F158="","",IF(F158="DNF","0",LOOKUP(H158,Valeurs!$A$4:'Valeurs'!$A$46,Valeurs!$B$4:'Valeurs'!$B$46)))))</f>
        <v/>
      </c>
    </row>
    <row r="159" spans="1:9" x14ac:dyDescent="0.25">
      <c r="A159" s="193">
        <f>Inscription!G20</f>
        <v>0</v>
      </c>
      <c r="B159" s="194">
        <f>Inscription!H20</f>
        <v>0</v>
      </c>
      <c r="C159" s="195"/>
      <c r="D159" s="32"/>
      <c r="E159" s="32"/>
      <c r="F159" s="196" t="str">
        <f t="shared" si="46"/>
        <v/>
      </c>
      <c r="G159" s="207"/>
      <c r="H159" s="208" t="str">
        <f t="shared" si="47"/>
        <v/>
      </c>
      <c r="I159" s="199" t="str">
        <f>IF(F159="DNS","0",IF(F159="DQ","0",IF(F159="","",IF(F159="DNF","0",LOOKUP(H159,Valeurs!$A$4:'Valeurs'!$A$46,Valeurs!$B$4:'Valeurs'!$B$46)))))</f>
        <v/>
      </c>
    </row>
    <row r="160" spans="1:9" x14ac:dyDescent="0.25">
      <c r="A160" s="193">
        <f>Inscription!G21</f>
        <v>0</v>
      </c>
      <c r="B160" s="194">
        <f>Inscription!H21</f>
        <v>0</v>
      </c>
      <c r="C160" s="195"/>
      <c r="D160" s="32"/>
      <c r="E160" s="32"/>
      <c r="F160" s="196" t="str">
        <f t="shared" si="46"/>
        <v/>
      </c>
      <c r="G160" s="207"/>
      <c r="H160" s="208" t="str">
        <f t="shared" si="47"/>
        <v/>
      </c>
      <c r="I160" s="199" t="str">
        <f>IF(F160="DNS","0",IF(F160="DQ","0",IF(F160="","",IF(F160="DNF","0",LOOKUP(H160,Valeurs!$A$4:'Valeurs'!$A$46,Valeurs!$B$4:'Valeurs'!$B$46)))))</f>
        <v/>
      </c>
    </row>
    <row r="161" spans="1:9" x14ac:dyDescent="0.25">
      <c r="A161" s="193">
        <f>Inscription!G22</f>
        <v>0</v>
      </c>
      <c r="B161" s="194">
        <f>Inscription!H22</f>
        <v>0</v>
      </c>
      <c r="C161" s="195"/>
      <c r="D161" s="32"/>
      <c r="E161" s="32"/>
      <c r="F161" s="196" t="str">
        <f t="shared" si="46"/>
        <v/>
      </c>
      <c r="G161" s="207"/>
      <c r="H161" s="208" t="str">
        <f t="shared" si="47"/>
        <v/>
      </c>
      <c r="I161" s="199" t="str">
        <f>IF(F161="DNS","0",IF(F161="DQ","0",IF(F161="","",IF(F161="DNF","0",LOOKUP(H161,Valeurs!$A$4:'Valeurs'!$A$46,Valeurs!$B$4:'Valeurs'!$B$46)))))</f>
        <v/>
      </c>
    </row>
    <row r="162" spans="1:9" x14ac:dyDescent="0.25">
      <c r="A162" s="193">
        <f>Inscription!G23</f>
        <v>0</v>
      </c>
      <c r="B162" s="194">
        <f>Inscription!H23</f>
        <v>0</v>
      </c>
      <c r="C162" s="195"/>
      <c r="D162" s="32"/>
      <c r="E162" s="32"/>
      <c r="F162" s="196" t="str">
        <f t="shared" si="46"/>
        <v/>
      </c>
      <c r="G162" s="207"/>
      <c r="H162" s="208" t="str">
        <f t="shared" si="47"/>
        <v/>
      </c>
      <c r="I162" s="199" t="str">
        <f>IF(F162="DNS","0",IF(F162="DQ","0",IF(F162="","",IF(F162="DNF","0",LOOKUP(H162,Valeurs!$A$4:'Valeurs'!$A$46,Valeurs!$B$4:'Valeurs'!$B$46)))))</f>
        <v/>
      </c>
    </row>
    <row r="163" spans="1:9" x14ac:dyDescent="0.25">
      <c r="A163" s="193">
        <f>Inscription!G24</f>
        <v>0</v>
      </c>
      <c r="B163" s="194">
        <f>Inscription!H24</f>
        <v>0</v>
      </c>
      <c r="C163" s="195"/>
      <c r="D163" s="32"/>
      <c r="E163" s="32"/>
      <c r="F163" s="196" t="str">
        <f t="shared" si="46"/>
        <v/>
      </c>
      <c r="G163" s="207"/>
      <c r="H163" s="208" t="str">
        <f t="shared" si="47"/>
        <v/>
      </c>
      <c r="I163" s="199" t="str">
        <f>IF(F163="DNS","0",IF(F163="DQ","0",IF(F163="","",IF(F163="DNF","0",LOOKUP(H163,Valeurs!$A$4:'Valeurs'!$A$46,Valeurs!$B$4:'Valeurs'!$B$46)))))</f>
        <v/>
      </c>
    </row>
    <row r="164" spans="1:9" x14ac:dyDescent="0.25">
      <c r="A164" s="193">
        <f>Inscription!G25</f>
        <v>0</v>
      </c>
      <c r="B164" s="194">
        <f>Inscription!H25</f>
        <v>0</v>
      </c>
      <c r="C164" s="195"/>
      <c r="D164" s="32"/>
      <c r="E164" s="32"/>
      <c r="F164" s="196" t="str">
        <f t="shared" si="46"/>
        <v/>
      </c>
      <c r="G164" s="207"/>
      <c r="H164" s="208" t="str">
        <f t="shared" si="47"/>
        <v/>
      </c>
      <c r="I164" s="199" t="str">
        <f>IF(F164="DNS","0",IF(F164="DQ","0",IF(F164="","",IF(F164="DNF","0",LOOKUP(H164,Valeurs!$A$4:'Valeurs'!$A$46,Valeurs!$B$4:'Valeurs'!$B$46)))))</f>
        <v/>
      </c>
    </row>
    <row r="165" spans="1:9" x14ac:dyDescent="0.25">
      <c r="A165" s="193">
        <f>Inscription!G26</f>
        <v>0</v>
      </c>
      <c r="B165" s="194">
        <f>Inscription!H26</f>
        <v>0</v>
      </c>
      <c r="C165" s="195"/>
      <c r="D165" s="32"/>
      <c r="E165" s="32"/>
      <c r="F165" s="196" t="str">
        <f t="shared" si="46"/>
        <v/>
      </c>
      <c r="G165" s="207"/>
      <c r="H165" s="208" t="str">
        <f t="shared" si="47"/>
        <v/>
      </c>
      <c r="I165" s="199" t="str">
        <f>IF(F165="DNS","0",IF(F165="DQ","0",IF(F165="","",IF(F165="DNF","0",LOOKUP(H165,Valeurs!$A$4:'Valeurs'!$A$46,Valeurs!$B$4:'Valeurs'!$B$46)))))</f>
        <v/>
      </c>
    </row>
    <row r="166" spans="1:9" x14ac:dyDescent="0.25">
      <c r="A166" s="193">
        <f>Inscription!G27</f>
        <v>0</v>
      </c>
      <c r="B166" s="194">
        <f>Inscription!H27</f>
        <v>0</v>
      </c>
      <c r="C166" s="195"/>
      <c r="D166" s="32"/>
      <c r="E166" s="32"/>
      <c r="F166" s="196" t="str">
        <f t="shared" si="46"/>
        <v/>
      </c>
      <c r="G166" s="207"/>
      <c r="H166" s="208" t="str">
        <f t="shared" si="47"/>
        <v/>
      </c>
      <c r="I166" s="199" t="str">
        <f>IF(F166="DNS","0",IF(F166="DQ","0",IF(F166="","",IF(F166="DNF","0",LOOKUP(H166,Valeurs!$A$4:'Valeurs'!$A$46,Valeurs!$B$4:'Valeurs'!$B$46)))))</f>
        <v/>
      </c>
    </row>
    <row r="167" spans="1:9" x14ac:dyDescent="0.25">
      <c r="A167" s="193">
        <f>Inscription!G28</f>
        <v>0</v>
      </c>
      <c r="B167" s="194">
        <f>Inscription!H28</f>
        <v>0</v>
      </c>
      <c r="C167" s="195"/>
      <c r="D167" s="32"/>
      <c r="E167" s="32"/>
      <c r="F167" s="196" t="str">
        <f t="shared" si="46"/>
        <v/>
      </c>
      <c r="G167" s="207"/>
      <c r="H167" s="208" t="str">
        <f t="shared" si="47"/>
        <v/>
      </c>
      <c r="I167" s="199" t="str">
        <f>IF(F167="DNS","0",IF(F167="DQ","0",IF(F167="","",IF(F167="DNF","0",LOOKUP(H167,Valeurs!$A$4:'Valeurs'!$A$46,Valeurs!$B$4:'Valeurs'!$B$46)))))</f>
        <v/>
      </c>
    </row>
    <row r="168" spans="1:9" x14ac:dyDescent="0.25">
      <c r="A168" s="193">
        <f>Inscription!G29</f>
        <v>0</v>
      </c>
      <c r="B168" s="194">
        <f>Inscription!H29</f>
        <v>0</v>
      </c>
      <c r="C168" s="195"/>
      <c r="D168" s="32"/>
      <c r="E168" s="32"/>
      <c r="F168" s="196" t="str">
        <f t="shared" si="46"/>
        <v/>
      </c>
      <c r="G168" s="207"/>
      <c r="H168" s="208" t="str">
        <f t="shared" si="47"/>
        <v/>
      </c>
      <c r="I168" s="199" t="str">
        <f>IF(F168="DNS","0",IF(F168="DQ","0",IF(F168="","",IF(F168="DNF","0",LOOKUP(H168,Valeurs!$A$4:'Valeurs'!$A$46,Valeurs!$B$4:'Valeurs'!$B$46)))))</f>
        <v/>
      </c>
    </row>
    <row r="169" spans="1:9" x14ac:dyDescent="0.25">
      <c r="A169" s="193">
        <f>Inscription!G30</f>
        <v>0</v>
      </c>
      <c r="B169" s="194">
        <f>Inscription!H30</f>
        <v>0</v>
      </c>
      <c r="C169" s="195"/>
      <c r="D169" s="32"/>
      <c r="E169" s="32"/>
      <c r="F169" s="196" t="str">
        <f t="shared" si="46"/>
        <v/>
      </c>
      <c r="G169" s="207"/>
      <c r="H169" s="208" t="str">
        <f t="shared" si="47"/>
        <v/>
      </c>
      <c r="I169" s="199" t="str">
        <f>IF(F169="DNS","0",IF(F169="DQ","0",IF(F169="","",IF(F169="DNF","0",LOOKUP(H169,Valeurs!$A$4:'Valeurs'!$A$46,Valeurs!$B$4:'Valeurs'!$B$46)))))</f>
        <v/>
      </c>
    </row>
    <row r="170" spans="1:9" ht="15.75" thickBot="1" x14ac:dyDescent="0.3">
      <c r="A170" s="200">
        <f>Inscription!G31</f>
        <v>0</v>
      </c>
      <c r="B170" s="201">
        <f>Inscription!H31</f>
        <v>0</v>
      </c>
      <c r="C170" s="202"/>
      <c r="D170" s="33"/>
      <c r="E170" s="33"/>
      <c r="F170" s="46" t="str">
        <f t="shared" si="46"/>
        <v/>
      </c>
      <c r="G170" s="209"/>
      <c r="H170" s="210" t="str">
        <f t="shared" si="47"/>
        <v/>
      </c>
      <c r="I170" s="204" t="str">
        <f>IF(F170="DNS","0",IF(F170="DQ","0",IF(F170="","",IF(F170="DNF","0",LOOKUP(H170,Valeurs!$A$4:'Valeurs'!$A$46,Valeurs!$B$4:'Valeurs'!$B$46)))))</f>
        <v/>
      </c>
    </row>
    <row r="171" spans="1:9" ht="15.75" thickBot="1" x14ac:dyDescent="0.3"/>
    <row r="172" spans="1:9" ht="19.5" customHeight="1" thickBot="1" x14ac:dyDescent="0.3">
      <c r="A172" s="393" t="s">
        <v>40</v>
      </c>
      <c r="B172" s="394"/>
      <c r="C172" s="394"/>
      <c r="D172" s="394"/>
      <c r="E172" s="394"/>
      <c r="F172" s="394"/>
      <c r="G172" s="394"/>
      <c r="H172" s="394"/>
      <c r="I172" s="394"/>
    </row>
    <row r="173" spans="1:9" ht="19.5" customHeight="1" thickBot="1" x14ac:dyDescent="0.3">
      <c r="A173" s="394"/>
      <c r="B173" s="394"/>
      <c r="C173" s="394"/>
      <c r="D173" s="394"/>
      <c r="E173" s="394"/>
      <c r="F173" s="394"/>
      <c r="G173" s="394"/>
      <c r="H173" s="394"/>
      <c r="I173" s="394"/>
    </row>
    <row r="174" spans="1:9" s="185" customFormat="1" ht="30" customHeight="1" thickBot="1" x14ac:dyDescent="0.3">
      <c r="A174" s="182" t="s">
        <v>10</v>
      </c>
      <c r="B174" s="182" t="s">
        <v>11</v>
      </c>
      <c r="C174" s="183"/>
      <c r="D174" s="182" t="s">
        <v>12</v>
      </c>
      <c r="E174" s="182" t="s">
        <v>13</v>
      </c>
      <c r="F174" s="184" t="s">
        <v>14</v>
      </c>
      <c r="G174" s="183"/>
      <c r="H174" s="182" t="s">
        <v>15</v>
      </c>
      <c r="I174" s="182" t="s">
        <v>16</v>
      </c>
    </row>
    <row r="175" spans="1:9" x14ac:dyDescent="0.25">
      <c r="A175" s="186" t="str">
        <f>Inscription!G2</f>
        <v>Dam'eauclès</v>
      </c>
      <c r="B175" s="187" t="str">
        <f>Inscription!H2</f>
        <v>Jacob Rousson</v>
      </c>
      <c r="C175" s="188"/>
      <c r="D175" s="31">
        <v>2.3187500000000001E-3</v>
      </c>
      <c r="E175" s="31">
        <v>2.3243055555555556E-3</v>
      </c>
      <c r="F175" s="189">
        <f>IF(D175="","",IF(D175="DQ","DQ",IF(D175="DNF","DNF",IF(D175="DNS","DNS",AVERAGE(D175,E175)))))</f>
        <v>2.3215277777777778E-3</v>
      </c>
      <c r="G175" s="205"/>
      <c r="H175" s="206">
        <f>IF(F175="DNS","DNS",IF(F175="DQ","DQ",IF(F175="","",IF(F175="DNF","DNF",RANK(F175,$F$174:$F$204,1)))))</f>
        <v>3</v>
      </c>
      <c r="I175" s="192">
        <f>IF(F175="DNS","0",IF(F175="DQ","0",IF(F175="","",IF(F175="DNF","0",LOOKUP(H175,Valeurs!$A$4:'Valeurs'!$A$46,Valeurs!$B$4:'Valeurs'!$B$46)))))</f>
        <v>16</v>
      </c>
    </row>
    <row r="176" spans="1:9" x14ac:dyDescent="0.25">
      <c r="A176" s="193" t="str">
        <f>Inscription!G3</f>
        <v>Dam'eauclès</v>
      </c>
      <c r="B176" s="194" t="str">
        <f>Inscription!H3</f>
        <v>Julien Turgeon</v>
      </c>
      <c r="C176" s="195"/>
      <c r="D176" s="32">
        <v>2.1763888888888887E-3</v>
      </c>
      <c r="E176" s="32">
        <v>2.1763888888888887E-3</v>
      </c>
      <c r="F176" s="196">
        <f t="shared" ref="F176:F204" si="48">IF(D176="","",IF(D176="DQ","DQ",IF(D176="DNF","DNF",IF(D176="DNS","DNS",AVERAGE(D176,E176)))))</f>
        <v>2.1763888888888887E-3</v>
      </c>
      <c r="G176" s="207"/>
      <c r="H176" s="208">
        <f>IF(F176="DNS","DNS",IF(F176="DQ","DQ",IF(F176="","",IF(F176="DNF","DNF",RANK(F176,$F$174:$F$204,1)))))</f>
        <v>1</v>
      </c>
      <c r="I176" s="199">
        <f>IF(F176="DNS","0",IF(F176="DQ","0",IF(F176="","",IF(F176="DNF","0",LOOKUP(H176,Valeurs!$A$4:'Valeurs'!$A$46,Valeurs!$B$4:'Valeurs'!$B$46)))))</f>
        <v>20</v>
      </c>
    </row>
    <row r="177" spans="1:9" x14ac:dyDescent="0.25">
      <c r="A177" s="193" t="str">
        <f>Inscription!G4</f>
        <v>Dam'eauclès</v>
      </c>
      <c r="B177" s="194" t="str">
        <f>Inscription!H4</f>
        <v>James Willamson</v>
      </c>
      <c r="C177" s="195"/>
      <c r="D177" s="32">
        <v>3.0143518518518518E-3</v>
      </c>
      <c r="E177" s="32">
        <v>3.020601851851852E-3</v>
      </c>
      <c r="F177" s="196">
        <f t="shared" si="48"/>
        <v>3.0174768518518519E-3</v>
      </c>
      <c r="G177" s="207"/>
      <c r="H177" s="208">
        <f t="shared" ref="H177:H204" si="49">IF(F177="DNS","DNS",IF(F177="DQ","DQ",IF(F177="","",IF(F177="DNF","DNF",RANK(F177,$F$174:$F$204,1)))))</f>
        <v>7</v>
      </c>
      <c r="I177" s="199">
        <f>IF(F177="DNS","0",IF(F177="DQ","0",IF(F177="","",IF(F177="DNF","0",LOOKUP(H177,Valeurs!$A$4:'Valeurs'!$A$46,Valeurs!$B$4:'Valeurs'!$B$46)))))</f>
        <v>11</v>
      </c>
    </row>
    <row r="178" spans="1:9" x14ac:dyDescent="0.25">
      <c r="A178" s="193" t="str">
        <f>Inscription!G5</f>
        <v>CSRAD</v>
      </c>
      <c r="B178" s="194" t="str">
        <f>Inscription!H5</f>
        <v>Alexandre Vincent</v>
      </c>
      <c r="C178" s="195"/>
      <c r="D178" s="32">
        <v>2.5376157407407409E-3</v>
      </c>
      <c r="E178" s="32">
        <v>2.5358796296296297E-3</v>
      </c>
      <c r="F178" s="196">
        <f t="shared" si="48"/>
        <v>2.5367476851851853E-3</v>
      </c>
      <c r="G178" s="207"/>
      <c r="H178" s="208">
        <f t="shared" si="49"/>
        <v>6</v>
      </c>
      <c r="I178" s="199">
        <f>IF(F178="DNS","0",IF(F178="DQ","0",IF(F178="","",IF(F178="DNF","0",LOOKUP(H178,Valeurs!$A$4:'Valeurs'!$A$46,Valeurs!$B$4:'Valeurs'!$B$46)))))</f>
        <v>12</v>
      </c>
    </row>
    <row r="179" spans="1:9" x14ac:dyDescent="0.25">
      <c r="A179" s="193" t="str">
        <f>Inscription!G6</f>
        <v>CSRN</v>
      </c>
      <c r="B179" s="194" t="str">
        <f>Inscription!H6</f>
        <v>Malik Romdhani</v>
      </c>
      <c r="C179" s="195"/>
      <c r="D179" s="32">
        <v>2.3611111111111111E-3</v>
      </c>
      <c r="E179" s="32">
        <v>2.3618055555555554E-3</v>
      </c>
      <c r="F179" s="196">
        <f t="shared" si="48"/>
        <v>2.3614583333333335E-3</v>
      </c>
      <c r="G179" s="207"/>
      <c r="H179" s="208">
        <f t="shared" si="49"/>
        <v>4</v>
      </c>
      <c r="I179" s="199">
        <f>IF(F179="DNS","0",IF(F179="DQ","0",IF(F179="","",IF(F179="DNF","0",LOOKUP(H179,Valeurs!$A$4:'Valeurs'!$A$46,Valeurs!$B$4:'Valeurs'!$B$46)))))</f>
        <v>14</v>
      </c>
    </row>
    <row r="180" spans="1:9" x14ac:dyDescent="0.25">
      <c r="A180" s="193" t="str">
        <f>Inscription!G7</f>
        <v>CSRN</v>
      </c>
      <c r="B180" s="194" t="str">
        <f>Inscription!H7</f>
        <v>Jonathan St-Roch</v>
      </c>
      <c r="C180" s="195"/>
      <c r="D180" s="32">
        <v>2.2189814814814811E-3</v>
      </c>
      <c r="E180" s="32">
        <v>2.2190972222222221E-3</v>
      </c>
      <c r="F180" s="196">
        <f t="shared" si="48"/>
        <v>2.2190393518518514E-3</v>
      </c>
      <c r="G180" s="207"/>
      <c r="H180" s="208">
        <f t="shared" si="49"/>
        <v>2</v>
      </c>
      <c r="I180" s="199">
        <f>IF(F180="DNS","0",IF(F180="DQ","0",IF(F180="","",IF(F180="DNF","0",LOOKUP(H180,Valeurs!$A$4:'Valeurs'!$A$46,Valeurs!$B$4:'Valeurs'!$B$46)))))</f>
        <v>18</v>
      </c>
    </row>
    <row r="181" spans="1:9" x14ac:dyDescent="0.25">
      <c r="A181" s="193" t="str">
        <f>Inscription!G8</f>
        <v>Gatineau</v>
      </c>
      <c r="B181" s="194" t="str">
        <f>Inscription!H8</f>
        <v>Vincent Marsclais</v>
      </c>
      <c r="C181" s="195"/>
      <c r="D181" s="32" t="s">
        <v>145</v>
      </c>
      <c r="E181" s="32" t="s">
        <v>145</v>
      </c>
      <c r="F181" s="196" t="str">
        <f t="shared" si="48"/>
        <v>DNS</v>
      </c>
      <c r="G181" s="207"/>
      <c r="H181" s="208" t="str">
        <f t="shared" si="49"/>
        <v>DNS</v>
      </c>
      <c r="I181" s="199" t="str">
        <f>IF(F181="DNS","0",IF(F181="DQ","0",IF(F181="","",IF(F181="DNF","0",LOOKUP(H181,Valeurs!$A$4:'Valeurs'!$A$46,Valeurs!$B$4:'Valeurs'!$B$46)))))</f>
        <v>0</v>
      </c>
    </row>
    <row r="182" spans="1:9" x14ac:dyDescent="0.25">
      <c r="A182" s="193" t="str">
        <f>Inscription!G9</f>
        <v>Gatineau</v>
      </c>
      <c r="B182" s="194" t="str">
        <f>Inscription!H9</f>
        <v>Benjamin Lapointe</v>
      </c>
      <c r="C182" s="195"/>
      <c r="D182" s="32">
        <v>2.4526620370370371E-3</v>
      </c>
      <c r="E182" s="32">
        <v>2.4525462962962964E-3</v>
      </c>
      <c r="F182" s="196">
        <f t="shared" si="48"/>
        <v>2.4526041666666667E-3</v>
      </c>
      <c r="G182" s="207"/>
      <c r="H182" s="208">
        <f t="shared" si="49"/>
        <v>5</v>
      </c>
      <c r="I182" s="199">
        <f>IF(F182="DNS","0",IF(F182="DQ","0",IF(F182="","",IF(F182="DNF","0",LOOKUP(H182,Valeurs!$A$4:'Valeurs'!$A$46,Valeurs!$B$4:'Valeurs'!$B$46)))))</f>
        <v>13</v>
      </c>
    </row>
    <row r="183" spans="1:9" x14ac:dyDescent="0.25">
      <c r="A183" s="193">
        <f>Inscription!G10</f>
        <v>0</v>
      </c>
      <c r="B183" s="194">
        <f>Inscription!H10</f>
        <v>0</v>
      </c>
      <c r="C183" s="195"/>
      <c r="D183" s="32"/>
      <c r="E183" s="32"/>
      <c r="F183" s="196" t="str">
        <f t="shared" si="48"/>
        <v/>
      </c>
      <c r="G183" s="207"/>
      <c r="H183" s="208" t="str">
        <f t="shared" si="49"/>
        <v/>
      </c>
      <c r="I183" s="199" t="str">
        <f>IF(F183="DNS","0",IF(F183="DQ","0",IF(F183="","",IF(F183="DNF","0",LOOKUP(H183,Valeurs!$A$4:'Valeurs'!$A$46,Valeurs!$B$4:'Valeurs'!$B$46)))))</f>
        <v/>
      </c>
    </row>
    <row r="184" spans="1:9" x14ac:dyDescent="0.25">
      <c r="A184" s="193">
        <f>Inscription!G11</f>
        <v>0</v>
      </c>
      <c r="B184" s="194">
        <f>Inscription!H11</f>
        <v>0</v>
      </c>
      <c r="C184" s="195"/>
      <c r="D184" s="32"/>
      <c r="E184" s="32"/>
      <c r="F184" s="196" t="str">
        <f t="shared" si="48"/>
        <v/>
      </c>
      <c r="G184" s="207"/>
      <c r="H184" s="208" t="str">
        <f t="shared" si="49"/>
        <v/>
      </c>
      <c r="I184" s="199" t="str">
        <f>IF(F184="DNS","0",IF(F184="DQ","0",IF(F184="","",IF(F184="DNF","0",LOOKUP(H184,Valeurs!$A$4:'Valeurs'!$A$46,Valeurs!$B$4:'Valeurs'!$B$46)))))</f>
        <v/>
      </c>
    </row>
    <row r="185" spans="1:9" x14ac:dyDescent="0.25">
      <c r="A185" s="193">
        <f>Inscription!G12</f>
        <v>0</v>
      </c>
      <c r="B185" s="194">
        <f>Inscription!H12</f>
        <v>0</v>
      </c>
      <c r="C185" s="195"/>
      <c r="D185" s="32"/>
      <c r="E185" s="32"/>
      <c r="F185" s="196" t="str">
        <f t="shared" si="48"/>
        <v/>
      </c>
      <c r="G185" s="207"/>
      <c r="H185" s="208" t="str">
        <f t="shared" si="49"/>
        <v/>
      </c>
      <c r="I185" s="199" t="str">
        <f>IF(F185="DNS","0",IF(F185="DQ","0",IF(F185="","",IF(F185="DNF","0",LOOKUP(H185,Valeurs!$A$4:'Valeurs'!$A$46,Valeurs!$B$4:'Valeurs'!$B$46)))))</f>
        <v/>
      </c>
    </row>
    <row r="186" spans="1:9" x14ac:dyDescent="0.25">
      <c r="A186" s="193">
        <f>Inscription!G13</f>
        <v>0</v>
      </c>
      <c r="B186" s="194">
        <f>Inscription!H13</f>
        <v>0</v>
      </c>
      <c r="C186" s="195"/>
      <c r="D186" s="32"/>
      <c r="E186" s="32"/>
      <c r="F186" s="196" t="str">
        <f t="shared" si="48"/>
        <v/>
      </c>
      <c r="G186" s="207"/>
      <c r="H186" s="208" t="str">
        <f t="shared" si="49"/>
        <v/>
      </c>
      <c r="I186" s="199" t="str">
        <f>IF(F186="DNS","0",IF(F186="DQ","0",IF(F186="","",IF(F186="DNF","0",LOOKUP(H186,Valeurs!$A$4:'Valeurs'!$A$46,Valeurs!$B$4:'Valeurs'!$B$46)))))</f>
        <v/>
      </c>
    </row>
    <row r="187" spans="1:9" x14ac:dyDescent="0.25">
      <c r="A187" s="193">
        <f>Inscription!G14</f>
        <v>0</v>
      </c>
      <c r="B187" s="194">
        <f>Inscription!H14</f>
        <v>0</v>
      </c>
      <c r="C187" s="195"/>
      <c r="D187" s="32"/>
      <c r="E187" s="32"/>
      <c r="F187" s="196" t="str">
        <f t="shared" si="48"/>
        <v/>
      </c>
      <c r="G187" s="207"/>
      <c r="H187" s="208" t="str">
        <f t="shared" si="49"/>
        <v/>
      </c>
      <c r="I187" s="199" t="str">
        <f>IF(F187="DNS","0",IF(F187="DQ","0",IF(F187="","",IF(F187="DNF","0",LOOKUP(H187,Valeurs!$A$4:'Valeurs'!$A$46,Valeurs!$B$4:'Valeurs'!$B$46)))))</f>
        <v/>
      </c>
    </row>
    <row r="188" spans="1:9" x14ac:dyDescent="0.25">
      <c r="A188" s="193">
        <f>Inscription!G15</f>
        <v>0</v>
      </c>
      <c r="B188" s="194">
        <f>Inscription!H15</f>
        <v>0</v>
      </c>
      <c r="C188" s="195"/>
      <c r="D188" s="32"/>
      <c r="E188" s="32"/>
      <c r="F188" s="196" t="str">
        <f t="shared" si="48"/>
        <v/>
      </c>
      <c r="G188" s="207"/>
      <c r="H188" s="208" t="str">
        <f t="shared" si="49"/>
        <v/>
      </c>
      <c r="I188" s="199" t="str">
        <f>IF(F188="DNS","0",IF(F188="DQ","0",IF(F188="","",IF(F188="DNF","0",LOOKUP(H188,Valeurs!$A$4:'Valeurs'!$A$46,Valeurs!$B$4:'Valeurs'!$B$46)))))</f>
        <v/>
      </c>
    </row>
    <row r="189" spans="1:9" x14ac:dyDescent="0.25">
      <c r="A189" s="193">
        <f>Inscription!G16</f>
        <v>0</v>
      </c>
      <c r="B189" s="194">
        <f>Inscription!H16</f>
        <v>0</v>
      </c>
      <c r="C189" s="195"/>
      <c r="D189" s="32"/>
      <c r="E189" s="32"/>
      <c r="F189" s="196" t="str">
        <f t="shared" si="48"/>
        <v/>
      </c>
      <c r="G189" s="207"/>
      <c r="H189" s="208" t="str">
        <f t="shared" si="49"/>
        <v/>
      </c>
      <c r="I189" s="199" t="str">
        <f>IF(F189="DNS","0",IF(F189="DQ","0",IF(F189="","",IF(F189="DNF","0",LOOKUP(H189,Valeurs!$A$4:'Valeurs'!$A$46,Valeurs!$B$4:'Valeurs'!$B$46)))))</f>
        <v/>
      </c>
    </row>
    <row r="190" spans="1:9" x14ac:dyDescent="0.25">
      <c r="A190" s="193">
        <f>Inscription!G17</f>
        <v>0</v>
      </c>
      <c r="B190" s="194">
        <f>Inscription!H17</f>
        <v>0</v>
      </c>
      <c r="C190" s="195"/>
      <c r="D190" s="32"/>
      <c r="E190" s="32"/>
      <c r="F190" s="196" t="str">
        <f t="shared" si="48"/>
        <v/>
      </c>
      <c r="G190" s="207"/>
      <c r="H190" s="208" t="str">
        <f t="shared" si="49"/>
        <v/>
      </c>
      <c r="I190" s="199" t="str">
        <f>IF(F190="DNS","0",IF(F190="DQ","0",IF(F190="","",IF(F190="DNF","0",LOOKUP(H190,Valeurs!$A$4:'Valeurs'!$A$46,Valeurs!$B$4:'Valeurs'!$B$46)))))</f>
        <v/>
      </c>
    </row>
    <row r="191" spans="1:9" x14ac:dyDescent="0.25">
      <c r="A191" s="193">
        <f>Inscription!G18</f>
        <v>0</v>
      </c>
      <c r="B191" s="194">
        <f>Inscription!H18</f>
        <v>0</v>
      </c>
      <c r="C191" s="195"/>
      <c r="D191" s="32"/>
      <c r="E191" s="32"/>
      <c r="F191" s="196" t="str">
        <f t="shared" si="48"/>
        <v/>
      </c>
      <c r="G191" s="207"/>
      <c r="H191" s="208" t="str">
        <f t="shared" si="49"/>
        <v/>
      </c>
      <c r="I191" s="199" t="str">
        <f>IF(F191="DNS","0",IF(F191="DQ","0",IF(F191="","",IF(F191="DNF","0",LOOKUP(H191,Valeurs!$A$4:'Valeurs'!$A$46,Valeurs!$B$4:'Valeurs'!$B$46)))))</f>
        <v/>
      </c>
    </row>
    <row r="192" spans="1:9" x14ac:dyDescent="0.25">
      <c r="A192" s="193">
        <f>Inscription!G19</f>
        <v>0</v>
      </c>
      <c r="B192" s="194">
        <f>Inscription!H19</f>
        <v>0</v>
      </c>
      <c r="C192" s="195"/>
      <c r="D192" s="32"/>
      <c r="E192" s="32"/>
      <c r="F192" s="196" t="str">
        <f t="shared" si="48"/>
        <v/>
      </c>
      <c r="G192" s="207"/>
      <c r="H192" s="208" t="str">
        <f t="shared" si="49"/>
        <v/>
      </c>
      <c r="I192" s="199" t="str">
        <f>IF(F192="DNS","0",IF(F192="DQ","0",IF(F192="","",IF(F192="DNF","0",LOOKUP(H192,Valeurs!$A$4:'Valeurs'!$A$46,Valeurs!$B$4:'Valeurs'!$B$46)))))</f>
        <v/>
      </c>
    </row>
    <row r="193" spans="1:9" x14ac:dyDescent="0.25">
      <c r="A193" s="193">
        <f>Inscription!G20</f>
        <v>0</v>
      </c>
      <c r="B193" s="194">
        <f>Inscription!H20</f>
        <v>0</v>
      </c>
      <c r="C193" s="195"/>
      <c r="D193" s="32"/>
      <c r="E193" s="32"/>
      <c r="F193" s="196" t="str">
        <f t="shared" si="48"/>
        <v/>
      </c>
      <c r="G193" s="207"/>
      <c r="H193" s="208" t="str">
        <f t="shared" si="49"/>
        <v/>
      </c>
      <c r="I193" s="199" t="str">
        <f>IF(F193="DNS","0",IF(F193="DQ","0",IF(F193="","",IF(F193="DNF","0",LOOKUP(H193,Valeurs!$A$4:'Valeurs'!$A$46,Valeurs!$B$4:'Valeurs'!$B$46)))))</f>
        <v/>
      </c>
    </row>
    <row r="194" spans="1:9" x14ac:dyDescent="0.25">
      <c r="A194" s="193">
        <f>Inscription!G21</f>
        <v>0</v>
      </c>
      <c r="B194" s="194">
        <f>Inscription!H21</f>
        <v>0</v>
      </c>
      <c r="C194" s="195"/>
      <c r="D194" s="32"/>
      <c r="E194" s="32"/>
      <c r="F194" s="196" t="str">
        <f t="shared" si="48"/>
        <v/>
      </c>
      <c r="G194" s="207"/>
      <c r="H194" s="208" t="str">
        <f t="shared" si="49"/>
        <v/>
      </c>
      <c r="I194" s="199" t="str">
        <f>IF(F194="DNS","0",IF(F194="DQ","0",IF(F194="","",IF(F194="DNF","0",LOOKUP(H194,Valeurs!$A$4:'Valeurs'!$A$46,Valeurs!$B$4:'Valeurs'!$B$46)))))</f>
        <v/>
      </c>
    </row>
    <row r="195" spans="1:9" x14ac:dyDescent="0.25">
      <c r="A195" s="193">
        <f>Inscription!G22</f>
        <v>0</v>
      </c>
      <c r="B195" s="194">
        <f>Inscription!H22</f>
        <v>0</v>
      </c>
      <c r="C195" s="195"/>
      <c r="D195" s="32"/>
      <c r="E195" s="32"/>
      <c r="F195" s="196" t="str">
        <f t="shared" si="48"/>
        <v/>
      </c>
      <c r="G195" s="207"/>
      <c r="H195" s="208" t="str">
        <f t="shared" si="49"/>
        <v/>
      </c>
      <c r="I195" s="199" t="str">
        <f>IF(F195="DNS","0",IF(F195="DQ","0",IF(F195="","",IF(F195="DNF","0",LOOKUP(H195,Valeurs!$A$4:'Valeurs'!$A$46,Valeurs!$B$4:'Valeurs'!$B$46)))))</f>
        <v/>
      </c>
    </row>
    <row r="196" spans="1:9" x14ac:dyDescent="0.25">
      <c r="A196" s="193">
        <f>Inscription!G23</f>
        <v>0</v>
      </c>
      <c r="B196" s="194">
        <f>Inscription!H23</f>
        <v>0</v>
      </c>
      <c r="C196" s="195"/>
      <c r="D196" s="32"/>
      <c r="E196" s="32"/>
      <c r="F196" s="196" t="str">
        <f t="shared" si="48"/>
        <v/>
      </c>
      <c r="G196" s="207"/>
      <c r="H196" s="208" t="str">
        <f t="shared" si="49"/>
        <v/>
      </c>
      <c r="I196" s="199" t="str">
        <f>IF(F196="DNS","0",IF(F196="DQ","0",IF(F196="","",IF(F196="DNF","0",LOOKUP(H196,Valeurs!$A$4:'Valeurs'!$A$46,Valeurs!$B$4:'Valeurs'!$B$46)))))</f>
        <v/>
      </c>
    </row>
    <row r="197" spans="1:9" x14ac:dyDescent="0.25">
      <c r="A197" s="193">
        <f>Inscription!G24</f>
        <v>0</v>
      </c>
      <c r="B197" s="194">
        <f>Inscription!H24</f>
        <v>0</v>
      </c>
      <c r="C197" s="195"/>
      <c r="D197" s="32"/>
      <c r="E197" s="32"/>
      <c r="F197" s="196" t="str">
        <f t="shared" si="48"/>
        <v/>
      </c>
      <c r="G197" s="207"/>
      <c r="H197" s="208" t="str">
        <f t="shared" si="49"/>
        <v/>
      </c>
      <c r="I197" s="199" t="str">
        <f>IF(F197="DNS","0",IF(F197="DQ","0",IF(F197="","",IF(F197="DNF","0",LOOKUP(H197,Valeurs!$A$4:'Valeurs'!$A$46,Valeurs!$B$4:'Valeurs'!$B$46)))))</f>
        <v/>
      </c>
    </row>
    <row r="198" spans="1:9" x14ac:dyDescent="0.25">
      <c r="A198" s="193">
        <f>Inscription!G25</f>
        <v>0</v>
      </c>
      <c r="B198" s="194">
        <f>Inscription!H25</f>
        <v>0</v>
      </c>
      <c r="C198" s="195"/>
      <c r="D198" s="32"/>
      <c r="E198" s="32"/>
      <c r="F198" s="196" t="str">
        <f t="shared" si="48"/>
        <v/>
      </c>
      <c r="G198" s="207"/>
      <c r="H198" s="208" t="str">
        <f t="shared" si="49"/>
        <v/>
      </c>
      <c r="I198" s="199" t="str">
        <f>IF(F198="DNS","0",IF(F198="DQ","0",IF(F198="","",IF(F198="DNF","0",LOOKUP(H198,Valeurs!$A$4:'Valeurs'!$A$46,Valeurs!$B$4:'Valeurs'!$B$46)))))</f>
        <v/>
      </c>
    </row>
    <row r="199" spans="1:9" x14ac:dyDescent="0.25">
      <c r="A199" s="193">
        <f>Inscription!G26</f>
        <v>0</v>
      </c>
      <c r="B199" s="194">
        <f>Inscription!H26</f>
        <v>0</v>
      </c>
      <c r="C199" s="195"/>
      <c r="D199" s="32"/>
      <c r="E199" s="32"/>
      <c r="F199" s="196" t="str">
        <f t="shared" si="48"/>
        <v/>
      </c>
      <c r="G199" s="207"/>
      <c r="H199" s="208" t="str">
        <f t="shared" si="49"/>
        <v/>
      </c>
      <c r="I199" s="199" t="str">
        <f>IF(F199="DNS","0",IF(F199="DQ","0",IF(F199="","",IF(F199="DNF","0",LOOKUP(H199,Valeurs!$A$4:'Valeurs'!$A$46,Valeurs!$B$4:'Valeurs'!$B$46)))))</f>
        <v/>
      </c>
    </row>
    <row r="200" spans="1:9" x14ac:dyDescent="0.25">
      <c r="A200" s="193">
        <f>Inscription!G27</f>
        <v>0</v>
      </c>
      <c r="B200" s="194">
        <f>Inscription!H27</f>
        <v>0</v>
      </c>
      <c r="C200" s="195"/>
      <c r="D200" s="32"/>
      <c r="E200" s="32"/>
      <c r="F200" s="196" t="str">
        <f t="shared" si="48"/>
        <v/>
      </c>
      <c r="G200" s="207"/>
      <c r="H200" s="208" t="str">
        <f t="shared" si="49"/>
        <v/>
      </c>
      <c r="I200" s="199" t="str">
        <f>IF(F200="DNS","0",IF(F200="DQ","0",IF(F200="","",IF(F200="DNF","0",LOOKUP(H200,Valeurs!$A$4:'Valeurs'!$A$46,Valeurs!$B$4:'Valeurs'!$B$46)))))</f>
        <v/>
      </c>
    </row>
    <row r="201" spans="1:9" x14ac:dyDescent="0.25">
      <c r="A201" s="193">
        <f>Inscription!G28</f>
        <v>0</v>
      </c>
      <c r="B201" s="194">
        <f>Inscription!H28</f>
        <v>0</v>
      </c>
      <c r="C201" s="195"/>
      <c r="D201" s="32"/>
      <c r="E201" s="32"/>
      <c r="F201" s="196" t="str">
        <f t="shared" si="48"/>
        <v/>
      </c>
      <c r="G201" s="207"/>
      <c r="H201" s="208" t="str">
        <f t="shared" si="49"/>
        <v/>
      </c>
      <c r="I201" s="199" t="str">
        <f>IF(F201="DNS","0",IF(F201="DQ","0",IF(F201="","",IF(F201="DNF","0",LOOKUP(H201,Valeurs!$A$4:'Valeurs'!$A$46,Valeurs!$B$4:'Valeurs'!$B$46)))))</f>
        <v/>
      </c>
    </row>
    <row r="202" spans="1:9" x14ac:dyDescent="0.25">
      <c r="A202" s="193">
        <f>Inscription!G29</f>
        <v>0</v>
      </c>
      <c r="B202" s="194">
        <f>Inscription!H29</f>
        <v>0</v>
      </c>
      <c r="C202" s="195"/>
      <c r="D202" s="32"/>
      <c r="E202" s="32"/>
      <c r="F202" s="196" t="str">
        <f t="shared" si="48"/>
        <v/>
      </c>
      <c r="G202" s="207"/>
      <c r="H202" s="208" t="str">
        <f t="shared" si="49"/>
        <v/>
      </c>
      <c r="I202" s="199" t="str">
        <f>IF(F202="DNS","0",IF(F202="DQ","0",IF(F202="","",IF(F202="DNF","0",LOOKUP(H202,Valeurs!$A$4:'Valeurs'!$A$46,Valeurs!$B$4:'Valeurs'!$B$46)))))</f>
        <v/>
      </c>
    </row>
    <row r="203" spans="1:9" x14ac:dyDescent="0.25">
      <c r="A203" s="193">
        <f>Inscription!G30</f>
        <v>0</v>
      </c>
      <c r="B203" s="194">
        <f>Inscription!H30</f>
        <v>0</v>
      </c>
      <c r="C203" s="195"/>
      <c r="D203" s="32"/>
      <c r="E203" s="32"/>
      <c r="F203" s="196" t="str">
        <f t="shared" si="48"/>
        <v/>
      </c>
      <c r="G203" s="207"/>
      <c r="H203" s="208" t="str">
        <f t="shared" si="49"/>
        <v/>
      </c>
      <c r="I203" s="199" t="str">
        <f>IF(F203="DNS","0",IF(F203="DQ","0",IF(F203="","",IF(F203="DNF","0",LOOKUP(H203,Valeurs!$A$4:'Valeurs'!$A$46,Valeurs!$B$4:'Valeurs'!$B$46)))))</f>
        <v/>
      </c>
    </row>
    <row r="204" spans="1:9" ht="15.75" thickBot="1" x14ac:dyDescent="0.3">
      <c r="A204" s="200">
        <f>Inscription!G31</f>
        <v>0</v>
      </c>
      <c r="B204" s="201">
        <f>Inscription!H31</f>
        <v>0</v>
      </c>
      <c r="C204" s="202"/>
      <c r="D204" s="33"/>
      <c r="E204" s="33"/>
      <c r="F204" s="46" t="str">
        <f t="shared" si="48"/>
        <v/>
      </c>
      <c r="G204" s="209"/>
      <c r="H204" s="210" t="str">
        <f t="shared" si="49"/>
        <v/>
      </c>
      <c r="I204" s="204" t="str">
        <f>IF(F204="DNS","0",IF(F204="DQ","0",IF(F204="","",IF(F204="DNF","0",LOOKUP(H204,Valeurs!$A$4:'Valeurs'!$A$46,Valeurs!$B$4:'Valeurs'!$B$46)))))</f>
        <v/>
      </c>
    </row>
    <row r="205" spans="1:9" ht="15.75" thickBot="1" x14ac:dyDescent="0.3"/>
    <row r="206" spans="1:9" ht="19.5" customHeight="1" thickBot="1" x14ac:dyDescent="0.3">
      <c r="A206" s="393" t="s">
        <v>41</v>
      </c>
      <c r="B206" s="394"/>
      <c r="C206" s="394"/>
      <c r="D206" s="394"/>
      <c r="E206" s="394"/>
      <c r="F206" s="394"/>
      <c r="G206" s="394"/>
      <c r="H206" s="394"/>
      <c r="I206" s="394"/>
    </row>
    <row r="207" spans="1:9" ht="19.5" customHeight="1" thickBot="1" x14ac:dyDescent="0.3">
      <c r="A207" s="394"/>
      <c r="B207" s="394"/>
      <c r="C207" s="394"/>
      <c r="D207" s="394"/>
      <c r="E207" s="394"/>
      <c r="F207" s="394"/>
      <c r="G207" s="394"/>
      <c r="H207" s="394"/>
      <c r="I207" s="394"/>
    </row>
    <row r="208" spans="1:9" s="185" customFormat="1" ht="30" customHeight="1" thickBot="1" x14ac:dyDescent="0.3">
      <c r="A208" s="182" t="s">
        <v>10</v>
      </c>
      <c r="B208" s="182" t="s">
        <v>11</v>
      </c>
      <c r="C208" s="183"/>
      <c r="D208" s="182" t="s">
        <v>12</v>
      </c>
      <c r="E208" s="182" t="s">
        <v>13</v>
      </c>
      <c r="F208" s="184" t="s">
        <v>14</v>
      </c>
      <c r="G208" s="183"/>
      <c r="H208" s="182" t="s">
        <v>15</v>
      </c>
      <c r="I208" s="182" t="s">
        <v>16</v>
      </c>
    </row>
    <row r="209" spans="1:9" x14ac:dyDescent="0.25">
      <c r="A209" s="186" t="str">
        <f>Inscription!G2</f>
        <v>Dam'eauclès</v>
      </c>
      <c r="B209" s="187" t="str">
        <f>Inscription!H2</f>
        <v>Jacob Rousson</v>
      </c>
      <c r="C209" s="188"/>
      <c r="D209" s="31"/>
      <c r="E209" s="31"/>
      <c r="F209" s="189" t="str">
        <f>IF(D209="","",IF(D209="DQ","DQ",IF(D209="DNF","DNF",IF(D209="DNS","DNS",AVERAGE(D209,E209)))))</f>
        <v/>
      </c>
      <c r="G209" s="205"/>
      <c r="H209" s="206" t="str">
        <f>IF(F209="DNS","DNS",IF(F209="DQ","DQ",IF(F209="","",IF(F209="DNF","DNF",RANK(F209,$F$209:$F$238,1)))))</f>
        <v/>
      </c>
      <c r="I209" s="192" t="str">
        <f>IF(F209="","",LOOKUP(H209,Valeurs!$A$4:'Valeurs'!$A$46,Valeurs!$B$4:'Valeurs'!$B$46))</f>
        <v/>
      </c>
    </row>
    <row r="210" spans="1:9" x14ac:dyDescent="0.25">
      <c r="A210" s="193" t="str">
        <f>Inscription!G3</f>
        <v>Dam'eauclès</v>
      </c>
      <c r="B210" s="194" t="str">
        <f>Inscription!H3</f>
        <v>Julien Turgeon</v>
      </c>
      <c r="C210" s="195"/>
      <c r="D210" s="32"/>
      <c r="E210" s="32"/>
      <c r="F210" s="196" t="str">
        <f t="shared" ref="F210:F238" si="50">IF(D210="","",IF(D210="DQ","DQ",IF(D210="DNF","DNF",IF(D210="DNS","DNS",AVERAGE(D210,E210)))))</f>
        <v/>
      </c>
      <c r="G210" s="207"/>
      <c r="H210" s="208" t="str">
        <f>IF(F210="DNS","DNS",IF(F210="DQ","DQ",IF(F210="","",IF(F210="DNF","DNF",RANK(F210,$F$209:$F$238,1)))))</f>
        <v/>
      </c>
      <c r="I210" s="199" t="str">
        <f>IF(F210="","",LOOKUP(H210,Valeurs!$A$4:'Valeurs'!$A$46,Valeurs!$B$4:'Valeurs'!$B$46))</f>
        <v/>
      </c>
    </row>
    <row r="211" spans="1:9" x14ac:dyDescent="0.25">
      <c r="A211" s="193" t="str">
        <f>Inscription!G4</f>
        <v>Dam'eauclès</v>
      </c>
      <c r="B211" s="194" t="str">
        <f>Inscription!H4</f>
        <v>James Willamson</v>
      </c>
      <c r="C211" s="195"/>
      <c r="D211" s="32"/>
      <c r="E211" s="32"/>
      <c r="F211" s="196" t="str">
        <f t="shared" si="50"/>
        <v/>
      </c>
      <c r="G211" s="207"/>
      <c r="H211" s="208" t="str">
        <f t="shared" ref="H211:H238" si="51">IF(F211="DNS","DNS",IF(F211="DQ","DQ",IF(F211="","",IF(F211="DNF","DNF",RANK(F211,$F$209:$F$238,1)))))</f>
        <v/>
      </c>
      <c r="I211" s="199" t="str">
        <f>IF(F211="","",LOOKUP(H211,Valeurs!$A$4:'Valeurs'!$A$46,Valeurs!$B$4:'Valeurs'!$B$46))</f>
        <v/>
      </c>
    </row>
    <row r="212" spans="1:9" x14ac:dyDescent="0.25">
      <c r="A212" s="193" t="str">
        <f>Inscription!G5</f>
        <v>CSRAD</v>
      </c>
      <c r="B212" s="194" t="str">
        <f>Inscription!H5</f>
        <v>Alexandre Vincent</v>
      </c>
      <c r="C212" s="195"/>
      <c r="D212" s="32"/>
      <c r="E212" s="32"/>
      <c r="F212" s="196" t="str">
        <f t="shared" si="50"/>
        <v/>
      </c>
      <c r="G212" s="207"/>
      <c r="H212" s="208" t="str">
        <f t="shared" si="51"/>
        <v/>
      </c>
      <c r="I212" s="199" t="str">
        <f>IF(F212="","",LOOKUP(H212,Valeurs!$A$4:'Valeurs'!$A$46,Valeurs!$B$4:'Valeurs'!$B$46))</f>
        <v/>
      </c>
    </row>
    <row r="213" spans="1:9" x14ac:dyDescent="0.25">
      <c r="A213" s="193" t="str">
        <f>Inscription!G6</f>
        <v>CSRN</v>
      </c>
      <c r="B213" s="194" t="str">
        <f>Inscription!H6</f>
        <v>Malik Romdhani</v>
      </c>
      <c r="C213" s="195"/>
      <c r="D213" s="32"/>
      <c r="E213" s="32"/>
      <c r="F213" s="196" t="str">
        <f t="shared" si="50"/>
        <v/>
      </c>
      <c r="G213" s="207"/>
      <c r="H213" s="208" t="str">
        <f t="shared" si="51"/>
        <v/>
      </c>
      <c r="I213" s="199" t="str">
        <f>IF(F213="","",LOOKUP(H213,Valeurs!$A$4:'Valeurs'!$A$46,Valeurs!$B$4:'Valeurs'!$B$46))</f>
        <v/>
      </c>
    </row>
    <row r="214" spans="1:9" x14ac:dyDescent="0.25">
      <c r="A214" s="193" t="str">
        <f>Inscription!G7</f>
        <v>CSRN</v>
      </c>
      <c r="B214" s="194" t="str">
        <f>Inscription!H7</f>
        <v>Jonathan St-Roch</v>
      </c>
      <c r="C214" s="195"/>
      <c r="D214" s="32"/>
      <c r="E214" s="32"/>
      <c r="F214" s="196" t="str">
        <f t="shared" si="50"/>
        <v/>
      </c>
      <c r="G214" s="207"/>
      <c r="H214" s="208" t="str">
        <f t="shared" si="51"/>
        <v/>
      </c>
      <c r="I214" s="199" t="str">
        <f>IF(F214="","",LOOKUP(H214,Valeurs!$A$4:'Valeurs'!$A$46,Valeurs!$B$4:'Valeurs'!$B$46))</f>
        <v/>
      </c>
    </row>
    <row r="215" spans="1:9" x14ac:dyDescent="0.25">
      <c r="A215" s="193" t="str">
        <f>Inscription!G8</f>
        <v>Gatineau</v>
      </c>
      <c r="B215" s="194" t="str">
        <f>Inscription!H8</f>
        <v>Vincent Marsclais</v>
      </c>
      <c r="C215" s="195"/>
      <c r="D215" s="32"/>
      <c r="E215" s="32"/>
      <c r="F215" s="196" t="str">
        <f t="shared" si="50"/>
        <v/>
      </c>
      <c r="G215" s="207"/>
      <c r="H215" s="208" t="str">
        <f t="shared" si="51"/>
        <v/>
      </c>
      <c r="I215" s="199" t="str">
        <f>IF(F215="","",LOOKUP(H215,Valeurs!$A$4:'Valeurs'!$A$46,Valeurs!$B$4:'Valeurs'!$B$46))</f>
        <v/>
      </c>
    </row>
    <row r="216" spans="1:9" x14ac:dyDescent="0.25">
      <c r="A216" s="193" t="str">
        <f>Inscription!G9</f>
        <v>Gatineau</v>
      </c>
      <c r="B216" s="194" t="str">
        <f>Inscription!H9</f>
        <v>Benjamin Lapointe</v>
      </c>
      <c r="C216" s="195"/>
      <c r="D216" s="32"/>
      <c r="E216" s="32"/>
      <c r="F216" s="196" t="str">
        <f t="shared" si="50"/>
        <v/>
      </c>
      <c r="G216" s="207"/>
      <c r="H216" s="208" t="str">
        <f t="shared" si="51"/>
        <v/>
      </c>
      <c r="I216" s="199" t="str">
        <f>IF(F216="","",LOOKUP(H216,Valeurs!$A$4:'Valeurs'!$A$46,Valeurs!$B$4:'Valeurs'!$B$46))</f>
        <v/>
      </c>
    </row>
    <row r="217" spans="1:9" x14ac:dyDescent="0.25">
      <c r="A217" s="193">
        <f>Inscription!G10</f>
        <v>0</v>
      </c>
      <c r="B217" s="194">
        <f>Inscription!H10</f>
        <v>0</v>
      </c>
      <c r="C217" s="195"/>
      <c r="D217" s="32"/>
      <c r="E217" s="32"/>
      <c r="F217" s="196" t="str">
        <f t="shared" si="50"/>
        <v/>
      </c>
      <c r="G217" s="207"/>
      <c r="H217" s="208" t="str">
        <f t="shared" si="51"/>
        <v/>
      </c>
      <c r="I217" s="199" t="str">
        <f>IF(F217="","",LOOKUP(H217,Valeurs!$A$4:'Valeurs'!$A$46,Valeurs!$B$4:'Valeurs'!$B$46))</f>
        <v/>
      </c>
    </row>
    <row r="218" spans="1:9" x14ac:dyDescent="0.25">
      <c r="A218" s="193">
        <f>Inscription!G11</f>
        <v>0</v>
      </c>
      <c r="B218" s="194">
        <f>Inscription!H11</f>
        <v>0</v>
      </c>
      <c r="C218" s="195"/>
      <c r="D218" s="32"/>
      <c r="E218" s="32"/>
      <c r="F218" s="196" t="str">
        <f t="shared" si="50"/>
        <v/>
      </c>
      <c r="G218" s="207"/>
      <c r="H218" s="208" t="str">
        <f t="shared" si="51"/>
        <v/>
      </c>
      <c r="I218" s="199" t="str">
        <f>IF(F218="","",LOOKUP(H218,Valeurs!$A$4:'Valeurs'!$A$46,Valeurs!$B$4:'Valeurs'!$B$46))</f>
        <v/>
      </c>
    </row>
    <row r="219" spans="1:9" x14ac:dyDescent="0.25">
      <c r="A219" s="193">
        <f>Inscription!G12</f>
        <v>0</v>
      </c>
      <c r="B219" s="194">
        <f>Inscription!H12</f>
        <v>0</v>
      </c>
      <c r="C219" s="195"/>
      <c r="D219" s="32"/>
      <c r="E219" s="32"/>
      <c r="F219" s="196" t="str">
        <f t="shared" si="50"/>
        <v/>
      </c>
      <c r="G219" s="207"/>
      <c r="H219" s="208" t="str">
        <f t="shared" si="51"/>
        <v/>
      </c>
      <c r="I219" s="199" t="str">
        <f>IF(F219="","",LOOKUP(H219,Valeurs!$A$4:'Valeurs'!$A$46,Valeurs!$B$4:'Valeurs'!$B$46))</f>
        <v/>
      </c>
    </row>
    <row r="220" spans="1:9" x14ac:dyDescent="0.25">
      <c r="A220" s="193">
        <f>Inscription!G13</f>
        <v>0</v>
      </c>
      <c r="B220" s="194">
        <f>Inscription!H13</f>
        <v>0</v>
      </c>
      <c r="C220" s="195"/>
      <c r="D220" s="32"/>
      <c r="E220" s="32"/>
      <c r="F220" s="196" t="str">
        <f t="shared" si="50"/>
        <v/>
      </c>
      <c r="G220" s="207"/>
      <c r="H220" s="208" t="str">
        <f t="shared" si="51"/>
        <v/>
      </c>
      <c r="I220" s="199" t="str">
        <f>IF(F220="","",LOOKUP(H220,Valeurs!$A$4:'Valeurs'!$A$46,Valeurs!$B$4:'Valeurs'!$B$46))</f>
        <v/>
      </c>
    </row>
    <row r="221" spans="1:9" x14ac:dyDescent="0.25">
      <c r="A221" s="193">
        <f>Inscription!G14</f>
        <v>0</v>
      </c>
      <c r="B221" s="194">
        <f>Inscription!H14</f>
        <v>0</v>
      </c>
      <c r="C221" s="195"/>
      <c r="D221" s="32"/>
      <c r="E221" s="32"/>
      <c r="F221" s="196" t="str">
        <f t="shared" si="50"/>
        <v/>
      </c>
      <c r="G221" s="207"/>
      <c r="H221" s="208" t="str">
        <f t="shared" si="51"/>
        <v/>
      </c>
      <c r="I221" s="199" t="str">
        <f>IF(F221="","",LOOKUP(H221,Valeurs!$A$4:'Valeurs'!$A$46,Valeurs!$B$4:'Valeurs'!$B$46))</f>
        <v/>
      </c>
    </row>
    <row r="222" spans="1:9" x14ac:dyDescent="0.25">
      <c r="A222" s="193">
        <f>Inscription!G15</f>
        <v>0</v>
      </c>
      <c r="B222" s="194">
        <f>Inscription!H15</f>
        <v>0</v>
      </c>
      <c r="C222" s="195"/>
      <c r="D222" s="32"/>
      <c r="E222" s="32"/>
      <c r="F222" s="196" t="str">
        <f t="shared" si="50"/>
        <v/>
      </c>
      <c r="G222" s="207"/>
      <c r="H222" s="208" t="str">
        <f t="shared" si="51"/>
        <v/>
      </c>
      <c r="I222" s="199" t="str">
        <f>IF(F222="","",LOOKUP(H222,Valeurs!$A$4:'Valeurs'!$A$46,Valeurs!$B$4:'Valeurs'!$B$46))</f>
        <v/>
      </c>
    </row>
    <row r="223" spans="1:9" x14ac:dyDescent="0.25">
      <c r="A223" s="193">
        <f>Inscription!G16</f>
        <v>0</v>
      </c>
      <c r="B223" s="194">
        <f>Inscription!H16</f>
        <v>0</v>
      </c>
      <c r="C223" s="195"/>
      <c r="D223" s="32"/>
      <c r="E223" s="32"/>
      <c r="F223" s="196" t="str">
        <f t="shared" si="50"/>
        <v/>
      </c>
      <c r="G223" s="207"/>
      <c r="H223" s="208" t="str">
        <f t="shared" si="51"/>
        <v/>
      </c>
      <c r="I223" s="199" t="str">
        <f>IF(F223="","",LOOKUP(H223,Valeurs!$A$4:'Valeurs'!$A$46,Valeurs!$B$4:'Valeurs'!$B$46))</f>
        <v/>
      </c>
    </row>
    <row r="224" spans="1:9" x14ac:dyDescent="0.25">
      <c r="A224" s="193">
        <f>Inscription!G17</f>
        <v>0</v>
      </c>
      <c r="B224" s="194">
        <f>Inscription!H17</f>
        <v>0</v>
      </c>
      <c r="C224" s="195"/>
      <c r="D224" s="32"/>
      <c r="E224" s="32"/>
      <c r="F224" s="196" t="str">
        <f t="shared" si="50"/>
        <v/>
      </c>
      <c r="G224" s="207"/>
      <c r="H224" s="208" t="str">
        <f t="shared" si="51"/>
        <v/>
      </c>
      <c r="I224" s="199" t="str">
        <f>IF(F224="","",LOOKUP(H224,Valeurs!$A$4:'Valeurs'!$A$46,Valeurs!$B$4:'Valeurs'!$B$46))</f>
        <v/>
      </c>
    </row>
    <row r="225" spans="1:9" x14ac:dyDescent="0.25">
      <c r="A225" s="193">
        <f>Inscription!G18</f>
        <v>0</v>
      </c>
      <c r="B225" s="194">
        <f>Inscription!H18</f>
        <v>0</v>
      </c>
      <c r="C225" s="195"/>
      <c r="D225" s="32"/>
      <c r="E225" s="32"/>
      <c r="F225" s="196" t="str">
        <f t="shared" si="50"/>
        <v/>
      </c>
      <c r="G225" s="207"/>
      <c r="H225" s="208" t="str">
        <f t="shared" si="51"/>
        <v/>
      </c>
      <c r="I225" s="199" t="str">
        <f>IF(F225="","",LOOKUP(H225,Valeurs!$A$4:'Valeurs'!$A$46,Valeurs!$B$4:'Valeurs'!$B$46))</f>
        <v/>
      </c>
    </row>
    <row r="226" spans="1:9" x14ac:dyDescent="0.25">
      <c r="A226" s="193">
        <f>Inscription!G19</f>
        <v>0</v>
      </c>
      <c r="B226" s="194">
        <f>Inscription!H19</f>
        <v>0</v>
      </c>
      <c r="C226" s="195"/>
      <c r="D226" s="32"/>
      <c r="E226" s="32"/>
      <c r="F226" s="196" t="str">
        <f t="shared" si="50"/>
        <v/>
      </c>
      <c r="G226" s="207"/>
      <c r="H226" s="208" t="str">
        <f t="shared" si="51"/>
        <v/>
      </c>
      <c r="I226" s="199" t="str">
        <f>IF(F226="","",LOOKUP(H226,Valeurs!$A$4:'Valeurs'!$A$46,Valeurs!$B$4:'Valeurs'!$B$46))</f>
        <v/>
      </c>
    </row>
    <row r="227" spans="1:9" x14ac:dyDescent="0.25">
      <c r="A227" s="193">
        <f>Inscription!G20</f>
        <v>0</v>
      </c>
      <c r="B227" s="194">
        <f>Inscription!H20</f>
        <v>0</v>
      </c>
      <c r="C227" s="195"/>
      <c r="D227" s="32"/>
      <c r="E227" s="32"/>
      <c r="F227" s="196" t="str">
        <f t="shared" si="50"/>
        <v/>
      </c>
      <c r="G227" s="207"/>
      <c r="H227" s="208" t="str">
        <f t="shared" si="51"/>
        <v/>
      </c>
      <c r="I227" s="199" t="str">
        <f>IF(F227="","",LOOKUP(H227,Valeurs!$A$4:'Valeurs'!$A$46,Valeurs!$B$4:'Valeurs'!$B$46))</f>
        <v/>
      </c>
    </row>
    <row r="228" spans="1:9" x14ac:dyDescent="0.25">
      <c r="A228" s="193">
        <f>Inscription!G21</f>
        <v>0</v>
      </c>
      <c r="B228" s="194">
        <f>Inscription!H21</f>
        <v>0</v>
      </c>
      <c r="C228" s="195"/>
      <c r="D228" s="32"/>
      <c r="E228" s="32"/>
      <c r="F228" s="196" t="str">
        <f t="shared" si="50"/>
        <v/>
      </c>
      <c r="G228" s="207"/>
      <c r="H228" s="208" t="str">
        <f t="shared" si="51"/>
        <v/>
      </c>
      <c r="I228" s="199" t="str">
        <f>IF(F228="","",LOOKUP(H228,Valeurs!$A$4:'Valeurs'!$A$46,Valeurs!$B$4:'Valeurs'!$B$46))</f>
        <v/>
      </c>
    </row>
    <row r="229" spans="1:9" x14ac:dyDescent="0.25">
      <c r="A229" s="193">
        <f>Inscription!G22</f>
        <v>0</v>
      </c>
      <c r="B229" s="194">
        <f>Inscription!H22</f>
        <v>0</v>
      </c>
      <c r="C229" s="195"/>
      <c r="D229" s="32"/>
      <c r="E229" s="32"/>
      <c r="F229" s="196" t="str">
        <f t="shared" si="50"/>
        <v/>
      </c>
      <c r="G229" s="207"/>
      <c r="H229" s="208" t="str">
        <f t="shared" si="51"/>
        <v/>
      </c>
      <c r="I229" s="199" t="str">
        <f>IF(F229="","",LOOKUP(H229,Valeurs!$A$4:'Valeurs'!$A$46,Valeurs!$B$4:'Valeurs'!$B$46))</f>
        <v/>
      </c>
    </row>
    <row r="230" spans="1:9" x14ac:dyDescent="0.25">
      <c r="A230" s="193">
        <f>Inscription!G23</f>
        <v>0</v>
      </c>
      <c r="B230" s="194">
        <f>Inscription!H23</f>
        <v>0</v>
      </c>
      <c r="C230" s="195"/>
      <c r="D230" s="32"/>
      <c r="E230" s="32"/>
      <c r="F230" s="196" t="str">
        <f t="shared" si="50"/>
        <v/>
      </c>
      <c r="G230" s="207"/>
      <c r="H230" s="208" t="str">
        <f t="shared" si="51"/>
        <v/>
      </c>
      <c r="I230" s="199" t="str">
        <f>IF(F230="","",LOOKUP(H230,Valeurs!$A$4:'Valeurs'!$A$46,Valeurs!$B$4:'Valeurs'!$B$46))</f>
        <v/>
      </c>
    </row>
    <row r="231" spans="1:9" x14ac:dyDescent="0.25">
      <c r="A231" s="193">
        <f>Inscription!G24</f>
        <v>0</v>
      </c>
      <c r="B231" s="194">
        <f>Inscription!H24</f>
        <v>0</v>
      </c>
      <c r="C231" s="195"/>
      <c r="D231" s="32"/>
      <c r="E231" s="32"/>
      <c r="F231" s="196" t="str">
        <f t="shared" si="50"/>
        <v/>
      </c>
      <c r="G231" s="207"/>
      <c r="H231" s="208" t="str">
        <f t="shared" si="51"/>
        <v/>
      </c>
      <c r="I231" s="199" t="str">
        <f>IF(F231="","",LOOKUP(H231,Valeurs!$A$4:'Valeurs'!$A$46,Valeurs!$B$4:'Valeurs'!$B$46))</f>
        <v/>
      </c>
    </row>
    <row r="232" spans="1:9" x14ac:dyDescent="0.25">
      <c r="A232" s="193">
        <f>Inscription!G25</f>
        <v>0</v>
      </c>
      <c r="B232" s="194">
        <f>Inscription!H25</f>
        <v>0</v>
      </c>
      <c r="C232" s="195"/>
      <c r="D232" s="32"/>
      <c r="E232" s="32"/>
      <c r="F232" s="196" t="str">
        <f t="shared" si="50"/>
        <v/>
      </c>
      <c r="G232" s="207"/>
      <c r="H232" s="208" t="str">
        <f t="shared" si="51"/>
        <v/>
      </c>
      <c r="I232" s="199" t="str">
        <f>IF(F232="","",LOOKUP(H232,Valeurs!$A$4:'Valeurs'!$A$46,Valeurs!$B$4:'Valeurs'!$B$46))</f>
        <v/>
      </c>
    </row>
    <row r="233" spans="1:9" x14ac:dyDescent="0.25">
      <c r="A233" s="193">
        <f>Inscription!G26</f>
        <v>0</v>
      </c>
      <c r="B233" s="194">
        <f>Inscription!H26</f>
        <v>0</v>
      </c>
      <c r="C233" s="195"/>
      <c r="D233" s="32"/>
      <c r="E233" s="32"/>
      <c r="F233" s="196" t="str">
        <f t="shared" si="50"/>
        <v/>
      </c>
      <c r="G233" s="207"/>
      <c r="H233" s="208" t="str">
        <f t="shared" si="51"/>
        <v/>
      </c>
      <c r="I233" s="199" t="str">
        <f>IF(F233="","",LOOKUP(H233,Valeurs!$A$4:'Valeurs'!$A$46,Valeurs!$B$4:'Valeurs'!$B$46))</f>
        <v/>
      </c>
    </row>
    <row r="234" spans="1:9" x14ac:dyDescent="0.25">
      <c r="A234" s="193">
        <f>Inscription!G27</f>
        <v>0</v>
      </c>
      <c r="B234" s="194">
        <f>Inscription!H27</f>
        <v>0</v>
      </c>
      <c r="C234" s="195"/>
      <c r="D234" s="32"/>
      <c r="E234" s="32"/>
      <c r="F234" s="196" t="str">
        <f t="shared" si="50"/>
        <v/>
      </c>
      <c r="G234" s="207"/>
      <c r="H234" s="208" t="str">
        <f t="shared" si="51"/>
        <v/>
      </c>
      <c r="I234" s="199" t="str">
        <f>IF(F234="","",LOOKUP(H234,Valeurs!$A$4:'Valeurs'!$A$46,Valeurs!$B$4:'Valeurs'!$B$46))</f>
        <v/>
      </c>
    </row>
    <row r="235" spans="1:9" x14ac:dyDescent="0.25">
      <c r="A235" s="193">
        <f>Inscription!G28</f>
        <v>0</v>
      </c>
      <c r="B235" s="194">
        <f>Inscription!H28</f>
        <v>0</v>
      </c>
      <c r="C235" s="195"/>
      <c r="D235" s="32"/>
      <c r="E235" s="32"/>
      <c r="F235" s="196" t="str">
        <f t="shared" si="50"/>
        <v/>
      </c>
      <c r="G235" s="207"/>
      <c r="H235" s="208" t="str">
        <f t="shared" si="51"/>
        <v/>
      </c>
      <c r="I235" s="199" t="str">
        <f>IF(F235="","",LOOKUP(H235,Valeurs!$A$4:'Valeurs'!$A$46,Valeurs!$B$4:'Valeurs'!$B$46))</f>
        <v/>
      </c>
    </row>
    <row r="236" spans="1:9" x14ac:dyDescent="0.25">
      <c r="A236" s="193">
        <f>Inscription!G29</f>
        <v>0</v>
      </c>
      <c r="B236" s="194">
        <f>Inscription!H29</f>
        <v>0</v>
      </c>
      <c r="C236" s="195"/>
      <c r="D236" s="32"/>
      <c r="E236" s="32"/>
      <c r="F236" s="196" t="str">
        <f t="shared" si="50"/>
        <v/>
      </c>
      <c r="G236" s="207"/>
      <c r="H236" s="208" t="str">
        <f t="shared" si="51"/>
        <v/>
      </c>
      <c r="I236" s="199" t="str">
        <f>IF(F236="","",LOOKUP(H236,Valeurs!$A$4:'Valeurs'!$A$46,Valeurs!$B$4:'Valeurs'!$B$46))</f>
        <v/>
      </c>
    </row>
    <row r="237" spans="1:9" x14ac:dyDescent="0.25">
      <c r="A237" s="193">
        <f>Inscription!G30</f>
        <v>0</v>
      </c>
      <c r="B237" s="194">
        <f>Inscription!H30</f>
        <v>0</v>
      </c>
      <c r="C237" s="195"/>
      <c r="D237" s="32"/>
      <c r="E237" s="32"/>
      <c r="F237" s="196" t="str">
        <f t="shared" si="50"/>
        <v/>
      </c>
      <c r="G237" s="207"/>
      <c r="H237" s="208" t="str">
        <f t="shared" si="51"/>
        <v/>
      </c>
      <c r="I237" s="199" t="str">
        <f>IF(F237="","",LOOKUP(H237,Valeurs!$A$4:'Valeurs'!$A$46,Valeurs!$B$4:'Valeurs'!$B$46))</f>
        <v/>
      </c>
    </row>
    <row r="238" spans="1:9" ht="15.75" thickBot="1" x14ac:dyDescent="0.3">
      <c r="A238" s="200">
        <f>Inscription!G31</f>
        <v>0</v>
      </c>
      <c r="B238" s="201">
        <f>Inscription!H31</f>
        <v>0</v>
      </c>
      <c r="C238" s="202"/>
      <c r="D238" s="33"/>
      <c r="E238" s="33"/>
      <c r="F238" s="46" t="str">
        <f t="shared" si="50"/>
        <v/>
      </c>
      <c r="G238" s="209"/>
      <c r="H238" s="210" t="str">
        <f t="shared" si="51"/>
        <v/>
      </c>
      <c r="I238" s="204" t="str">
        <f>IF(F238="","",LOOKUP(H238,Valeurs!$A$4:'Valeurs'!$A$46,Valeurs!$B$4:'Valeurs'!$B$46))</f>
        <v/>
      </c>
    </row>
  </sheetData>
  <mergeCells count="7">
    <mergeCell ref="A206:I207"/>
    <mergeCell ref="A2:I3"/>
    <mergeCell ref="A36:I37"/>
    <mergeCell ref="A70:I71"/>
    <mergeCell ref="A104:I105"/>
    <mergeCell ref="A138:I139"/>
    <mergeCell ref="A172:I173"/>
  </mergeCells>
  <dataValidations count="2">
    <dataValidation type="list" allowBlank="1" showInputMessage="1" showErrorMessage="1" sqref="B5:B34">
      <formula1>HJS</formula1>
    </dataValidation>
    <dataValidation type="list" allowBlank="1" showInputMessage="1" showErrorMessage="1" sqref="A5 A7 A9 A11 A13 A15 A17 A19 A21 A23 A25 A27 A29 A31 A33">
      <formula1>Club</formula1>
    </dataValidation>
  </dataValidations>
  <pageMargins left="0.70866141732283472" right="0.70866141732283472" top="1.1417322834645669" bottom="0.74803149606299213" header="0.31496062992125984" footer="0.31496062992125984"/>
  <pageSetup orientation="portrait" r:id="rId1"/>
  <headerFooter>
    <oddHeader>&amp;C&amp;"-,Gras"&amp;12Compilation Régionale
Physique
14 - 15 ans Homme</oddHeader>
    <oddFooter>&amp;L2016-02-07&amp;C&amp;G</oddFooter>
  </headerFooter>
  <rowBreaks count="2" manualBreakCount="2">
    <brk id="69" max="16383" man="1"/>
    <brk id="137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3"/>
  </sheetPr>
  <dimension ref="A1:I347"/>
  <sheetViews>
    <sheetView tabSelected="1" zoomScaleNormal="100" workbookViewId="0">
      <selection activeCell="R11" sqref="R11"/>
    </sheetView>
  </sheetViews>
  <sheetFormatPr baseColWidth="10" defaultColWidth="11.42578125" defaultRowHeight="15" x14ac:dyDescent="0.25"/>
  <cols>
    <col min="1" max="1" width="12.7109375" style="181" customWidth="1"/>
    <col min="2" max="2" width="25" style="181" bestFit="1" customWidth="1"/>
    <col min="3" max="3" width="3.28515625" style="181" customWidth="1"/>
    <col min="4" max="6" width="9.28515625" style="181" customWidth="1"/>
    <col min="7" max="7" width="3.28515625" style="181" customWidth="1"/>
    <col min="8" max="9" width="9.28515625" style="181" customWidth="1"/>
    <col min="10" max="16384" width="11.42578125" style="181"/>
  </cols>
  <sheetData>
    <row r="1" spans="1:9" ht="14.25" customHeight="1" thickBot="1" x14ac:dyDescent="0.3"/>
    <row r="2" spans="1:9" ht="19.5" customHeight="1" thickBot="1" x14ac:dyDescent="0.3">
      <c r="A2" s="393" t="s">
        <v>57</v>
      </c>
      <c r="B2" s="394"/>
      <c r="C2" s="394"/>
      <c r="D2" s="394"/>
      <c r="E2" s="394"/>
      <c r="F2" s="394"/>
      <c r="G2" s="394"/>
      <c r="H2" s="394"/>
      <c r="I2" s="394"/>
    </row>
    <row r="3" spans="1:9" ht="19.5" customHeight="1" thickBot="1" x14ac:dyDescent="0.3">
      <c r="A3" s="394"/>
      <c r="B3" s="394"/>
      <c r="C3" s="394"/>
      <c r="D3" s="394"/>
      <c r="E3" s="394"/>
      <c r="F3" s="394"/>
      <c r="G3" s="394"/>
      <c r="H3" s="394"/>
      <c r="I3" s="394"/>
    </row>
    <row r="4" spans="1:9" s="185" customFormat="1" ht="30" customHeight="1" thickBot="1" x14ac:dyDescent="0.3">
      <c r="A4" s="182" t="s">
        <v>10</v>
      </c>
      <c r="B4" s="182" t="s">
        <v>11</v>
      </c>
      <c r="C4" s="183"/>
      <c r="D4" s="182" t="s">
        <v>12</v>
      </c>
      <c r="E4" s="182" t="s">
        <v>13</v>
      </c>
      <c r="F4" s="184" t="s">
        <v>14</v>
      </c>
      <c r="G4" s="183"/>
      <c r="H4" s="182" t="s">
        <v>15</v>
      </c>
      <c r="I4" s="182" t="s">
        <v>16</v>
      </c>
    </row>
    <row r="5" spans="1:9" x14ac:dyDescent="0.25">
      <c r="A5" s="58" t="s">
        <v>267</v>
      </c>
      <c r="B5" s="59" t="s">
        <v>202</v>
      </c>
      <c r="C5" s="205"/>
      <c r="D5" s="31">
        <v>1.6377314814814816E-4</v>
      </c>
      <c r="E5" s="31">
        <v>1.6423611111111109E-4</v>
      </c>
      <c r="F5" s="211">
        <f>IF(D5="","",IF(D5="DQ","DQ",IF(D5="DNF","DNF",IF(D5="DNS","DNS",AVERAGE(D5,E5)))))</f>
        <v>1.6400462962962961E-4</v>
      </c>
      <c r="G5" s="205"/>
      <c r="H5" s="212">
        <f>IF(F5="DNS","DNS",IF(F5="DQ","DQ",IF(F5="","",IF(F5="DNF","DNF",RANK(F5,$F$5:$F$34,1)))))</f>
        <v>2</v>
      </c>
      <c r="I5" s="213">
        <f>IF(F5="DNS","0",IF(F5="DQ","0",IF(F5="","",IF(F5="DNF","0",LOOKUP(H5,Valeurs!$A$4:'Valeurs'!$A$46,Valeurs!$B$4:'Valeurs'!$B$46)))))</f>
        <v>18</v>
      </c>
    </row>
    <row r="6" spans="1:9" ht="15.75" thickBot="1" x14ac:dyDescent="0.3">
      <c r="A6" s="68"/>
      <c r="B6" s="60" t="s">
        <v>196</v>
      </c>
      <c r="C6" s="209"/>
      <c r="D6" s="46"/>
      <c r="E6" s="46"/>
      <c r="F6" s="45"/>
      <c r="G6" s="209"/>
      <c r="H6" s="214"/>
      <c r="I6" s="215">
        <f>I5</f>
        <v>18</v>
      </c>
    </row>
    <row r="7" spans="1:9" ht="15.75" thickBot="1" x14ac:dyDescent="0.3">
      <c r="A7" s="58" t="s">
        <v>123</v>
      </c>
      <c r="B7" s="60" t="s">
        <v>264</v>
      </c>
      <c r="C7" s="205"/>
      <c r="D7" s="31" t="s">
        <v>145</v>
      </c>
      <c r="E7" s="31" t="s">
        <v>145</v>
      </c>
      <c r="F7" s="211" t="str">
        <f t="shared" ref="F7" si="0">IF(D7="","",IF(D7="DQ","DQ",IF(D7="DNF","DNF",IF(D7="DNS","DNS",AVERAGE(D7,E7)))))</f>
        <v>DNS</v>
      </c>
      <c r="G7" s="205"/>
      <c r="H7" s="212" t="str">
        <f t="shared" ref="H7" si="1">IF(F7="DNS","DNS",IF(F7="DQ","DQ",IF(F7="","",IF(F7="DNF","DNF",RANK(F7,$F$5:$F$34,1)))))</f>
        <v>DNS</v>
      </c>
      <c r="I7" s="213" t="str">
        <f>IF(F7="DNS","0",IF(F7="DQ","0",IF(F7="","",IF(F7="DNF","0",LOOKUP(H7,Valeurs!$A$4:'Valeurs'!$A$46,Valeurs!$B$4:'Valeurs'!$B$46)))))</f>
        <v>0</v>
      </c>
    </row>
    <row r="8" spans="1:9" ht="15.75" thickBot="1" x14ac:dyDescent="0.3">
      <c r="A8" s="68"/>
      <c r="B8" s="60" t="s">
        <v>194</v>
      </c>
      <c r="C8" s="209"/>
      <c r="D8" s="46"/>
      <c r="E8" s="46"/>
      <c r="F8" s="45"/>
      <c r="G8" s="209"/>
      <c r="H8" s="214"/>
      <c r="I8" s="215" t="str">
        <f t="shared" ref="I8" si="2">I7</f>
        <v>0</v>
      </c>
    </row>
    <row r="9" spans="1:9" ht="15.75" thickBot="1" x14ac:dyDescent="0.3">
      <c r="A9" s="58" t="s">
        <v>127</v>
      </c>
      <c r="B9" s="60" t="s">
        <v>265</v>
      </c>
      <c r="C9" s="205"/>
      <c r="D9" s="31">
        <v>5.1539351851851844E-4</v>
      </c>
      <c r="E9" s="31">
        <v>5.1365740740740744E-4</v>
      </c>
      <c r="F9" s="211">
        <f t="shared" ref="F9" si="3">IF(D9="","",IF(D9="DQ","DQ",IF(D9="DNF","DNF",IF(D9="DNS","DNS",AVERAGE(D9,E9)))))</f>
        <v>5.1452546296296294E-4</v>
      </c>
      <c r="G9" s="205"/>
      <c r="H9" s="212">
        <f t="shared" ref="H9" si="4">IF(F9="DNS","DNS",IF(F9="DQ","DQ",IF(F9="","",IF(F9="DNF","DNF",RANK(F9,$F$5:$F$34,1)))))</f>
        <v>6</v>
      </c>
      <c r="I9" s="213">
        <f>IF(F9="DNS","0",IF(F9="DQ","0",IF(F9="","",IF(F9="DNF","0",LOOKUP(H9,Valeurs!$A$4:'Valeurs'!$A$46,Valeurs!$B$4:'Valeurs'!$B$46)))))</f>
        <v>12</v>
      </c>
    </row>
    <row r="10" spans="1:9" ht="15.75" thickBot="1" x14ac:dyDescent="0.3">
      <c r="A10" s="68"/>
      <c r="B10" s="60" t="s">
        <v>215</v>
      </c>
      <c r="C10" s="209"/>
      <c r="D10" s="46"/>
      <c r="E10" s="46"/>
      <c r="F10" s="45"/>
      <c r="G10" s="209"/>
      <c r="H10" s="214"/>
      <c r="I10" s="215">
        <f t="shared" ref="I10" si="5">I9</f>
        <v>12</v>
      </c>
    </row>
    <row r="11" spans="1:9" ht="15.75" thickBot="1" x14ac:dyDescent="0.3">
      <c r="A11" s="58" t="s">
        <v>184</v>
      </c>
      <c r="B11" s="60" t="s">
        <v>227</v>
      </c>
      <c r="C11" s="205"/>
      <c r="D11" s="31">
        <v>2.2534722222222219E-4</v>
      </c>
      <c r="E11" s="31">
        <v>2.2534722222222219E-4</v>
      </c>
      <c r="F11" s="211">
        <f t="shared" ref="F11" si="6">IF(D11="","",IF(D11="DQ","DQ",IF(D11="DNF","DNF",IF(D11="DNS","DNS",AVERAGE(D11,E11)))))</f>
        <v>2.2534722222222219E-4</v>
      </c>
      <c r="G11" s="205"/>
      <c r="H11" s="212">
        <f t="shared" ref="H11" si="7">IF(F11="DNS","DNS",IF(F11="DQ","DQ",IF(F11="","",IF(F11="DNF","DNF",RANK(F11,$F$5:$F$34,1)))))</f>
        <v>3</v>
      </c>
      <c r="I11" s="213">
        <f>IF(F11="DNS","0",IF(F11="DQ","0",IF(F11="","",IF(F11="DNF","0",LOOKUP(H11,Valeurs!$A$4:'Valeurs'!$A$46,Valeurs!$B$4:'Valeurs'!$B$46)))))</f>
        <v>16</v>
      </c>
    </row>
    <row r="12" spans="1:9" ht="15.75" thickBot="1" x14ac:dyDescent="0.3">
      <c r="A12" s="68"/>
      <c r="B12" s="60" t="s">
        <v>179</v>
      </c>
      <c r="C12" s="209"/>
      <c r="D12" s="46"/>
      <c r="E12" s="46"/>
      <c r="F12" s="45"/>
      <c r="G12" s="209"/>
      <c r="H12" s="214"/>
      <c r="I12" s="215">
        <f t="shared" ref="I12" si="8">I11</f>
        <v>16</v>
      </c>
    </row>
    <row r="13" spans="1:9" ht="15.75" thickBot="1" x14ac:dyDescent="0.3">
      <c r="A13" s="58" t="s">
        <v>184</v>
      </c>
      <c r="B13" s="60" t="s">
        <v>280</v>
      </c>
      <c r="C13" s="205"/>
      <c r="D13" s="31" t="s">
        <v>144</v>
      </c>
      <c r="E13" s="31" t="s">
        <v>144</v>
      </c>
      <c r="F13" s="211" t="str">
        <f t="shared" ref="F13" si="9">IF(D13="","",IF(D13="DQ","DQ",IF(D13="DNF","DNF",IF(D13="DNS","DNS",AVERAGE(D13,E13)))))</f>
        <v>DNF</v>
      </c>
      <c r="G13" s="205"/>
      <c r="H13" s="212" t="str">
        <f t="shared" ref="H13" si="10">IF(F13="DNS","DNS",IF(F13="DQ","DQ",IF(F13="","",IF(F13="DNF","DNF",RANK(F13,$F$5:$F$34,1)))))</f>
        <v>DNF</v>
      </c>
      <c r="I13" s="213" t="str">
        <f>IF(F13="DNS","0",IF(F13="DQ","0",IF(F13="","",IF(F13="DNF","0",LOOKUP(H13,Valeurs!$A$4:'Valeurs'!$A$46,Valeurs!$B$4:'Valeurs'!$B$46)))))</f>
        <v>0</v>
      </c>
    </row>
    <row r="14" spans="1:9" ht="15.75" thickBot="1" x14ac:dyDescent="0.3">
      <c r="A14" s="68"/>
      <c r="B14" s="60" t="s">
        <v>242</v>
      </c>
      <c r="C14" s="209"/>
      <c r="D14" s="46"/>
      <c r="E14" s="46"/>
      <c r="F14" s="45"/>
      <c r="G14" s="209"/>
      <c r="H14" s="214"/>
      <c r="I14" s="215" t="str">
        <f t="shared" ref="I14" si="11">I13</f>
        <v>0</v>
      </c>
    </row>
    <row r="15" spans="1:9" ht="15.75" thickBot="1" x14ac:dyDescent="0.3">
      <c r="A15" s="58" t="s">
        <v>211</v>
      </c>
      <c r="B15" s="60" t="s">
        <v>181</v>
      </c>
      <c r="C15" s="205"/>
      <c r="D15" s="31">
        <v>2.4918981481481482E-4</v>
      </c>
      <c r="E15" s="31">
        <v>2.4988425925925927E-4</v>
      </c>
      <c r="F15" s="211">
        <f t="shared" ref="F15" si="12">IF(D15="","",IF(D15="DQ","DQ",IF(D15="DNF","DNF",IF(D15="DNS","DNS",AVERAGE(D15,E15)))))</f>
        <v>2.4953703703703705E-4</v>
      </c>
      <c r="G15" s="205"/>
      <c r="H15" s="212">
        <f t="shared" ref="H15" si="13">IF(F15="DNS","DNS",IF(F15="DQ","DQ",IF(F15="","",IF(F15="DNF","DNF",RANK(F15,$F$5:$F$34,1)))))</f>
        <v>5</v>
      </c>
      <c r="I15" s="213">
        <f>IF(F15="DNS","0",IF(F15="DQ","0",IF(F15="","",IF(F15="DNF","0",LOOKUP(H15,Valeurs!$A$4:'Valeurs'!$A$46,Valeurs!$B$4:'Valeurs'!$B$46)))))</f>
        <v>13</v>
      </c>
    </row>
    <row r="16" spans="1:9" ht="15.75" thickBot="1" x14ac:dyDescent="0.3">
      <c r="A16" s="68"/>
      <c r="B16" s="60" t="s">
        <v>252</v>
      </c>
      <c r="C16" s="209"/>
      <c r="D16" s="46"/>
      <c r="E16" s="46"/>
      <c r="F16" s="45"/>
      <c r="G16" s="209"/>
      <c r="H16" s="214"/>
      <c r="I16" s="215">
        <f t="shared" ref="I16" si="14">I15</f>
        <v>13</v>
      </c>
    </row>
    <row r="17" spans="1:9" ht="15.75" thickBot="1" x14ac:dyDescent="0.3">
      <c r="A17" s="58" t="s">
        <v>211</v>
      </c>
      <c r="B17" s="60" t="s">
        <v>180</v>
      </c>
      <c r="C17" s="205"/>
      <c r="D17" s="31">
        <v>1.4537037037037039E-4</v>
      </c>
      <c r="E17" s="31">
        <v>1.4618055555555557E-4</v>
      </c>
      <c r="F17" s="211">
        <f t="shared" ref="F17" si="15">IF(D17="","",IF(D17="DQ","DQ",IF(D17="DNF","DNF",IF(D17="DNS","DNS",AVERAGE(D17,E17)))))</f>
        <v>1.4577546296296298E-4</v>
      </c>
      <c r="G17" s="205"/>
      <c r="H17" s="212">
        <f t="shared" ref="H17" si="16">IF(F17="DNS","DNS",IF(F17="DQ","DQ",IF(F17="","",IF(F17="DNF","DNF",RANK(F17,$F$5:$F$34,1)))))</f>
        <v>1</v>
      </c>
      <c r="I17" s="213">
        <f>IF(F17="DNS","0",IF(F17="DQ","0",IF(F17="","",IF(F17="DNF","0",LOOKUP(H17,Valeurs!$A$4:'Valeurs'!$A$46,Valeurs!$B$4:'Valeurs'!$B$46)))))</f>
        <v>20</v>
      </c>
    </row>
    <row r="18" spans="1:9" ht="15.75" thickBot="1" x14ac:dyDescent="0.3">
      <c r="A18" s="68"/>
      <c r="B18" s="60" t="s">
        <v>266</v>
      </c>
      <c r="C18" s="209"/>
      <c r="D18" s="46"/>
      <c r="E18" s="46"/>
      <c r="F18" s="45"/>
      <c r="G18" s="209"/>
      <c r="H18" s="214"/>
      <c r="I18" s="215">
        <f t="shared" ref="I18" si="17">I17</f>
        <v>20</v>
      </c>
    </row>
    <row r="19" spans="1:9" ht="15.75" thickBot="1" x14ac:dyDescent="0.3">
      <c r="A19" s="58" t="s">
        <v>211</v>
      </c>
      <c r="B19" s="60" t="s">
        <v>178</v>
      </c>
      <c r="C19" s="205"/>
      <c r="D19" s="31" t="s">
        <v>144</v>
      </c>
      <c r="E19" s="31" t="s">
        <v>144</v>
      </c>
      <c r="F19" s="211" t="str">
        <f t="shared" ref="F19" si="18">IF(D19="","",IF(D19="DQ","DQ",IF(D19="DNF","DNF",IF(D19="DNS","DNS",AVERAGE(D19,E19)))))</f>
        <v>DNF</v>
      </c>
      <c r="G19" s="205"/>
      <c r="H19" s="212" t="str">
        <f t="shared" ref="H19" si="19">IF(F19="DNS","DNS",IF(F19="DQ","DQ",IF(F19="","",IF(F19="DNF","DNF",RANK(F19,$F$5:$F$34,1)))))</f>
        <v>DNF</v>
      </c>
      <c r="I19" s="213" t="str">
        <f>IF(F19="DNS","0",IF(F19="DQ","0",IF(F19="","",IF(F19="DNF","0",LOOKUP(H19,Valeurs!$A$4:'Valeurs'!$A$46,Valeurs!$B$4:'Valeurs'!$B$46)))))</f>
        <v>0</v>
      </c>
    </row>
    <row r="20" spans="1:9" ht="15.75" thickBot="1" x14ac:dyDescent="0.3">
      <c r="A20" s="68"/>
      <c r="B20" s="60" t="s">
        <v>259</v>
      </c>
      <c r="C20" s="209"/>
      <c r="D20" s="46"/>
      <c r="E20" s="46"/>
      <c r="F20" s="45"/>
      <c r="G20" s="209"/>
      <c r="H20" s="214"/>
      <c r="I20" s="215" t="str">
        <f t="shared" ref="I20" si="20">I19</f>
        <v>0</v>
      </c>
    </row>
    <row r="21" spans="1:9" ht="15.75" thickBot="1" x14ac:dyDescent="0.3">
      <c r="A21" s="58" t="s">
        <v>131</v>
      </c>
      <c r="B21" s="60" t="s">
        <v>261</v>
      </c>
      <c r="C21" s="205"/>
      <c r="D21" s="31">
        <v>2.3587962962962964E-4</v>
      </c>
      <c r="E21" s="31">
        <v>2.2974537037037039E-4</v>
      </c>
      <c r="F21" s="211">
        <f t="shared" ref="F21" si="21">IF(D21="","",IF(D21="DQ","DQ",IF(D21="DNF","DNF",IF(D21="DNS","DNS",AVERAGE(D21,E21)))))</f>
        <v>2.328125E-4</v>
      </c>
      <c r="G21" s="205"/>
      <c r="H21" s="212">
        <f t="shared" ref="H21" si="22">IF(F21="DNS","DNS",IF(F21="DQ","DQ",IF(F21="","",IF(F21="DNF","DNF",RANK(F21,$F$5:$F$34,1)))))</f>
        <v>4</v>
      </c>
      <c r="I21" s="213">
        <f>IF(F21="DNS","0",IF(F21="DQ","0",IF(F21="","",IF(F21="DNF","0",LOOKUP(H21,Valeurs!$A$4:'Valeurs'!$A$46,Valeurs!$B$4:'Valeurs'!$B$46)))))</f>
        <v>14</v>
      </c>
    </row>
    <row r="22" spans="1:9" ht="15.75" thickBot="1" x14ac:dyDescent="0.3">
      <c r="A22" s="68"/>
      <c r="B22" s="60" t="s">
        <v>241</v>
      </c>
      <c r="C22" s="209"/>
      <c r="D22" s="46"/>
      <c r="E22" s="46"/>
      <c r="F22" s="45"/>
      <c r="G22" s="209"/>
      <c r="H22" s="214"/>
      <c r="I22" s="215">
        <f t="shared" ref="I22" si="23">I21</f>
        <v>14</v>
      </c>
    </row>
    <row r="23" spans="1:9" ht="15.75" thickBot="1" x14ac:dyDescent="0.3">
      <c r="A23" s="58" t="s">
        <v>124</v>
      </c>
      <c r="B23" s="59" t="s">
        <v>190</v>
      </c>
      <c r="C23" s="205"/>
      <c r="D23" s="31" t="s">
        <v>144</v>
      </c>
      <c r="E23" s="31" t="s">
        <v>144</v>
      </c>
      <c r="F23" s="211" t="str">
        <f t="shared" ref="F23" si="24">IF(D23="","",IF(D23="DQ","DQ",IF(D23="DNF","DNF",IF(D23="DNS","DNS",AVERAGE(D23,E23)))))</f>
        <v>DNF</v>
      </c>
      <c r="G23" s="205"/>
      <c r="H23" s="212" t="str">
        <f t="shared" ref="H23" si="25">IF(F23="DNS","DNS",IF(F23="DQ","DQ",IF(F23="","",IF(F23="DNF","DNF",RANK(F23,$F$5:$F$34,1)))))</f>
        <v>DNF</v>
      </c>
      <c r="I23" s="213" t="str">
        <f>IF(F23="DNS","0",IF(F23="DQ","0",IF(F23="","",IF(F23="DNF","0",LOOKUP(H23,Valeurs!$A$4:'Valeurs'!$A$46,Valeurs!$B$4:'Valeurs'!$B$46)))))</f>
        <v>0</v>
      </c>
    </row>
    <row r="24" spans="1:9" ht="15.75" thickBot="1" x14ac:dyDescent="0.3">
      <c r="A24" s="68"/>
      <c r="B24" s="59" t="s">
        <v>188</v>
      </c>
      <c r="C24" s="209"/>
      <c r="D24" s="46"/>
      <c r="E24" s="46"/>
      <c r="F24" s="45"/>
      <c r="G24" s="209"/>
      <c r="H24" s="214"/>
      <c r="I24" s="215" t="str">
        <f t="shared" ref="I24" si="26">I23</f>
        <v>0</v>
      </c>
    </row>
    <row r="25" spans="1:9" x14ac:dyDescent="0.25">
      <c r="A25" s="58" t="s">
        <v>129</v>
      </c>
      <c r="B25" s="59" t="s">
        <v>263</v>
      </c>
      <c r="C25" s="205"/>
      <c r="D25" s="31" t="s">
        <v>144</v>
      </c>
      <c r="E25" s="31" t="s">
        <v>144</v>
      </c>
      <c r="F25" s="211" t="str">
        <f t="shared" ref="F25" si="27">IF(D25="","",IF(D25="DQ","DQ",IF(D25="DNF","DNF",IF(D25="DNS","DNS",AVERAGE(D25,E25)))))</f>
        <v>DNF</v>
      </c>
      <c r="G25" s="205"/>
      <c r="H25" s="212" t="str">
        <f t="shared" ref="H25" si="28">IF(F25="DNS","DNS",IF(F25="DQ","DQ",IF(F25="","",IF(F25="DNF","DNF",RANK(F25,$F$5:$F$34,1)))))</f>
        <v>DNF</v>
      </c>
      <c r="I25" s="213" t="str">
        <f>IF(F25="DNS","0",IF(F25="DQ","0",IF(F25="","",IF(F25="DNF","0",LOOKUP(H25,Valeurs!$A$4:'Valeurs'!$A$46,Valeurs!$B$4:'Valeurs'!$B$46)))))</f>
        <v>0</v>
      </c>
    </row>
    <row r="26" spans="1:9" ht="15.75" thickBot="1" x14ac:dyDescent="0.3">
      <c r="A26" s="68"/>
      <c r="B26" s="60" t="s">
        <v>262</v>
      </c>
      <c r="C26" s="209"/>
      <c r="D26" s="46"/>
      <c r="E26" s="46"/>
      <c r="F26" s="45"/>
      <c r="G26" s="209"/>
      <c r="H26" s="214"/>
      <c r="I26" s="215" t="str">
        <f t="shared" ref="I26" si="29">I25</f>
        <v>0</v>
      </c>
    </row>
    <row r="27" spans="1:9" x14ac:dyDescent="0.25">
      <c r="A27" s="58"/>
      <c r="B27" s="59"/>
      <c r="C27" s="205"/>
      <c r="D27" s="31"/>
      <c r="E27" s="31"/>
      <c r="F27" s="211" t="str">
        <f t="shared" ref="F27" si="30">IF(D27="","",IF(D27="DQ","DQ",IF(D27="DNF","DNF",IF(D27="DNS","DNS",AVERAGE(D27,E27)))))</f>
        <v/>
      </c>
      <c r="G27" s="205"/>
      <c r="H27" s="212" t="str">
        <f t="shared" ref="H27" si="31">IF(F27="DNS","DNS",IF(F27="DQ","DQ",IF(F27="","",IF(F27="DNF","DNF",RANK(F27,$F$5:$F$34,1)))))</f>
        <v/>
      </c>
      <c r="I27" s="213" t="str">
        <f>IF(F27="DNS","0",IF(F27="DQ","0",IF(F27="","",IF(F27="DNF","0",LOOKUP(H27,Valeurs!$A$4:'Valeurs'!$A$46,Valeurs!$B$4:'Valeurs'!$B$46)))))</f>
        <v/>
      </c>
    </row>
    <row r="28" spans="1:9" ht="15.75" thickBot="1" x14ac:dyDescent="0.3">
      <c r="A28" s="68"/>
      <c r="B28" s="60"/>
      <c r="C28" s="209"/>
      <c r="D28" s="46"/>
      <c r="E28" s="46"/>
      <c r="F28" s="45"/>
      <c r="G28" s="209"/>
      <c r="H28" s="214"/>
      <c r="I28" s="215" t="str">
        <f t="shared" ref="I28" si="32">I27</f>
        <v/>
      </c>
    </row>
    <row r="29" spans="1:9" x14ac:dyDescent="0.25">
      <c r="A29" s="58"/>
      <c r="B29" s="59"/>
      <c r="C29" s="205"/>
      <c r="D29" s="31"/>
      <c r="E29" s="31"/>
      <c r="F29" s="211" t="str">
        <f t="shared" ref="F29" si="33">IF(D29="","",IF(D29="DQ","DQ",IF(D29="DNF","DNF",IF(D29="DNS","DNS",AVERAGE(D29,E29)))))</f>
        <v/>
      </c>
      <c r="G29" s="205"/>
      <c r="H29" s="212" t="str">
        <f t="shared" ref="H29" si="34">IF(F29="DNS","DNS",IF(F29="DQ","DQ",IF(F29="","",IF(F29="DNF","DNF",RANK(F29,$F$5:$F$34,1)))))</f>
        <v/>
      </c>
      <c r="I29" s="213" t="str">
        <f>IF(F29="DNS","0",IF(F29="DQ","0",IF(F29="","",IF(F29="DNF","0",LOOKUP(H29,Valeurs!$A$4:'Valeurs'!$A$46,Valeurs!$B$4:'Valeurs'!$B$46)))))</f>
        <v/>
      </c>
    </row>
    <row r="30" spans="1:9" ht="15.75" thickBot="1" x14ac:dyDescent="0.3">
      <c r="A30" s="68"/>
      <c r="B30" s="60"/>
      <c r="C30" s="209"/>
      <c r="D30" s="46"/>
      <c r="E30" s="46"/>
      <c r="F30" s="45"/>
      <c r="G30" s="209"/>
      <c r="H30" s="214"/>
      <c r="I30" s="215" t="str">
        <f t="shared" ref="I30" si="35">I29</f>
        <v/>
      </c>
    </row>
    <row r="31" spans="1:9" x14ac:dyDescent="0.25">
      <c r="A31" s="58"/>
      <c r="B31" s="59"/>
      <c r="C31" s="205"/>
      <c r="D31" s="31"/>
      <c r="E31" s="31"/>
      <c r="F31" s="211" t="str">
        <f t="shared" ref="F31" si="36">IF(D31="","",IF(D31="DQ","DQ",IF(D31="DNF","DNF",IF(D31="DNS","DNS",AVERAGE(D31,E31)))))</f>
        <v/>
      </c>
      <c r="G31" s="205"/>
      <c r="H31" s="212" t="str">
        <f t="shared" ref="H31" si="37">IF(F31="DNS","DNS",IF(F31="DQ","DQ",IF(F31="","",IF(F31="DNF","DNF",RANK(F31,$F$5:$F$34,1)))))</f>
        <v/>
      </c>
      <c r="I31" s="213" t="str">
        <f>IF(F31="DNS","0",IF(F31="DQ","0",IF(F31="","",IF(F31="DNF","0",LOOKUP(H31,Valeurs!$A$4:'Valeurs'!$A$46,Valeurs!$B$4:'Valeurs'!$B$46)))))</f>
        <v/>
      </c>
    </row>
    <row r="32" spans="1:9" ht="15.75" thickBot="1" x14ac:dyDescent="0.3">
      <c r="A32" s="68"/>
      <c r="B32" s="60"/>
      <c r="C32" s="209"/>
      <c r="D32" s="46"/>
      <c r="E32" s="46"/>
      <c r="F32" s="45"/>
      <c r="G32" s="209"/>
      <c r="H32" s="214"/>
      <c r="I32" s="215" t="str">
        <f t="shared" ref="I32" si="38">I31</f>
        <v/>
      </c>
    </row>
    <row r="33" spans="1:9" x14ac:dyDescent="0.25">
      <c r="A33" s="58"/>
      <c r="B33" s="59"/>
      <c r="C33" s="205"/>
      <c r="D33" s="31"/>
      <c r="E33" s="31"/>
      <c r="F33" s="211" t="str">
        <f t="shared" ref="F33" si="39">IF(D33="","",IF(D33="DQ","DQ",IF(D33="DNF","DNF",IF(D33="DNS","DNS",AVERAGE(D33,E33)))))</f>
        <v/>
      </c>
      <c r="G33" s="205"/>
      <c r="H33" s="212" t="str">
        <f t="shared" ref="H33" si="40">IF(F33="DNS","DNS",IF(F33="DQ","DQ",IF(F33="","",IF(F33="DNF","DNF",RANK(F33,$F$5:$F$34,1)))))</f>
        <v/>
      </c>
      <c r="I33" s="213" t="str">
        <f>IF(F33="DNS","0",IF(F33="DQ","0",IF(F33="","",IF(F33="DNF","0",LOOKUP(H33,Valeurs!$A$4:'Valeurs'!$A$46,Valeurs!$B$4:'Valeurs'!$B$46)))))</f>
        <v/>
      </c>
    </row>
    <row r="34" spans="1:9" ht="15.75" thickBot="1" x14ac:dyDescent="0.3">
      <c r="A34" s="68"/>
      <c r="B34" s="60"/>
      <c r="C34" s="209"/>
      <c r="D34" s="46"/>
      <c r="E34" s="46"/>
      <c r="F34" s="45"/>
      <c r="G34" s="209"/>
      <c r="H34" s="214"/>
      <c r="I34" s="215" t="str">
        <f t="shared" ref="I34" si="41">I33</f>
        <v/>
      </c>
    </row>
    <row r="35" spans="1:9" ht="15.75" thickBot="1" x14ac:dyDescent="0.3"/>
    <row r="36" spans="1:9" ht="19.5" customHeight="1" thickBot="1" x14ac:dyDescent="0.3">
      <c r="A36" s="393" t="s">
        <v>58</v>
      </c>
      <c r="B36" s="394"/>
      <c r="C36" s="394"/>
      <c r="D36" s="394"/>
      <c r="E36" s="394"/>
      <c r="F36" s="394"/>
      <c r="G36" s="394"/>
      <c r="H36" s="394"/>
      <c r="I36" s="394"/>
    </row>
    <row r="37" spans="1:9" ht="19.5" customHeight="1" thickBot="1" x14ac:dyDescent="0.3">
      <c r="A37" s="394"/>
      <c r="B37" s="394"/>
      <c r="C37" s="394"/>
      <c r="D37" s="394"/>
      <c r="E37" s="394"/>
      <c r="F37" s="394"/>
      <c r="G37" s="394"/>
      <c r="H37" s="394"/>
      <c r="I37" s="394"/>
    </row>
    <row r="38" spans="1:9" s="185" customFormat="1" ht="30" customHeight="1" thickBot="1" x14ac:dyDescent="0.3">
      <c r="A38" s="182" t="s">
        <v>10</v>
      </c>
      <c r="B38" s="182" t="s">
        <v>11</v>
      </c>
      <c r="C38" s="183"/>
      <c r="D38" s="182" t="s">
        <v>12</v>
      </c>
      <c r="E38" s="182" t="s">
        <v>13</v>
      </c>
      <c r="F38" s="184" t="s">
        <v>14</v>
      </c>
      <c r="G38" s="183"/>
      <c r="H38" s="182" t="s">
        <v>15</v>
      </c>
      <c r="I38" s="182" t="s">
        <v>16</v>
      </c>
    </row>
    <row r="39" spans="1:9" x14ac:dyDescent="0.25">
      <c r="A39" s="186" t="str">
        <f>Inscription!I2</f>
        <v>SSSL</v>
      </c>
      <c r="B39" s="187" t="str">
        <f>Inscription!J2</f>
        <v>Célia Crivellaro Kingsbury</v>
      </c>
      <c r="C39" s="188"/>
      <c r="D39" s="31">
        <v>9.7951388888888893E-4</v>
      </c>
      <c r="E39" s="31">
        <v>9.7870370370370364E-4</v>
      </c>
      <c r="F39" s="189">
        <f>IF(D39="","",IF(D39="DQ","DQ",IF(D39="DNF","DNF",IF(D39="DNS","DNS",AVERAGE(D39,E39)))))</f>
        <v>9.7910879629629628E-4</v>
      </c>
      <c r="G39" s="205"/>
      <c r="H39" s="206">
        <f>IF(F39="DNS","DNS",IF(F39="DQ","DQ",IF(F39="","",IF(F39="DNF","DNF",RANK(F39,$F$39:$F$68,1)))))</f>
        <v>12</v>
      </c>
      <c r="I39" s="192">
        <f>IF(F39="DNS","0",IF(F39="DQ","0",IF(F39="","",IF(F39="DNF","0",LOOKUP(H39,Valeurs!$A$4:'Valeurs'!$A$46,Valeurs!$B$4:'Valeurs'!$B$46)))))</f>
        <v>5</v>
      </c>
    </row>
    <row r="40" spans="1:9" x14ac:dyDescent="0.25">
      <c r="A40" s="193" t="str">
        <f>Inscription!I3</f>
        <v>CASO</v>
      </c>
      <c r="B40" s="194" t="str">
        <f>Inscription!J3</f>
        <v>Laurence Lamarre</v>
      </c>
      <c r="C40" s="195"/>
      <c r="D40" s="32">
        <v>8.8831018518518523E-4</v>
      </c>
      <c r="E40" s="32">
        <v>8.8761574074074079E-4</v>
      </c>
      <c r="F40" s="196">
        <f t="shared" ref="F40:F67" si="42">IF(D40="","",IF(D40="DQ","DQ",IF(D40="DNF","DNF",IF(D40="DNS","DNS",AVERAGE(D40,E40)))))</f>
        <v>8.8796296296296301E-4</v>
      </c>
      <c r="G40" s="207"/>
      <c r="H40" s="208">
        <f t="shared" ref="H40:H68" si="43">IF(F40="DNS","DNS",IF(F40="DQ","DQ",IF(F40="","",IF(F40="DNF","DNF",RANK(F40,$F$39:$F$68,1)))))</f>
        <v>7</v>
      </c>
      <c r="I40" s="199">
        <f>IF(F40="DNS","0",IF(F40="DQ","0",IF(F40="","",IF(F40="DNF","0",LOOKUP(H40,Valeurs!$A$4:'Valeurs'!$A$46,Valeurs!$B$4:'Valeurs'!$B$46)))))</f>
        <v>11</v>
      </c>
    </row>
    <row r="41" spans="1:9" x14ac:dyDescent="0.25">
      <c r="A41" s="193" t="str">
        <f>Inscription!I4</f>
        <v>CASO</v>
      </c>
      <c r="B41" s="194" t="str">
        <f>Inscription!J4</f>
        <v>Émilie Boulerne</v>
      </c>
      <c r="C41" s="195"/>
      <c r="D41" s="32">
        <v>9.1979166666666674E-4</v>
      </c>
      <c r="E41" s="32">
        <v>9.1967592592592589E-4</v>
      </c>
      <c r="F41" s="196">
        <f t="shared" si="42"/>
        <v>9.1973379629629631E-4</v>
      </c>
      <c r="G41" s="207"/>
      <c r="H41" s="208">
        <f t="shared" si="43"/>
        <v>10</v>
      </c>
      <c r="I41" s="199">
        <f>IF(F41="DNS","0",IF(F41="DQ","0",IF(F41="","",IF(F41="DNF","0",LOOKUP(H41,Valeurs!$A$4:'Valeurs'!$A$46,Valeurs!$B$4:'Valeurs'!$B$46)))))</f>
        <v>7</v>
      </c>
    </row>
    <row r="42" spans="1:9" x14ac:dyDescent="0.25">
      <c r="A42" s="193" t="str">
        <f>Inscription!I5</f>
        <v>Dam'eauclès</v>
      </c>
      <c r="B42" s="194" t="str">
        <f>Inscription!J5</f>
        <v>Caroline Arcand</v>
      </c>
      <c r="C42" s="195"/>
      <c r="D42" s="32">
        <v>9.0277777777777784E-4</v>
      </c>
      <c r="E42" s="32">
        <v>8.9907407407407395E-4</v>
      </c>
      <c r="F42" s="196">
        <f t="shared" si="42"/>
        <v>9.009259259259259E-4</v>
      </c>
      <c r="G42" s="207"/>
      <c r="H42" s="208">
        <f t="shared" si="43"/>
        <v>9</v>
      </c>
      <c r="I42" s="199">
        <f>IF(F42="DNS","0",IF(F42="DQ","0",IF(F42="","",IF(F42="DNF","0",LOOKUP(H42,Valeurs!$A$4:'Valeurs'!$A$46,Valeurs!$B$4:'Valeurs'!$B$46)))))</f>
        <v>8</v>
      </c>
    </row>
    <row r="43" spans="1:9" x14ac:dyDescent="0.25">
      <c r="A43" s="193" t="str">
        <f>Inscription!I6</f>
        <v>Dam'eauclès</v>
      </c>
      <c r="B43" s="194" t="str">
        <f>Inscription!J6</f>
        <v>Tamara Jacques</v>
      </c>
      <c r="C43" s="195"/>
      <c r="D43" s="32">
        <v>9.8668981481481481E-4</v>
      </c>
      <c r="E43" s="32">
        <v>9.8599537037037037E-4</v>
      </c>
      <c r="F43" s="196">
        <f t="shared" si="42"/>
        <v>9.8634259259259248E-4</v>
      </c>
      <c r="G43" s="207"/>
      <c r="H43" s="208">
        <f t="shared" si="43"/>
        <v>13</v>
      </c>
      <c r="I43" s="199">
        <f>IF(F43="DNS","0",IF(F43="DQ","0",IF(F43="","",IF(F43="DNF","0",LOOKUP(H43,Valeurs!$A$4:'Valeurs'!$A$46,Valeurs!$B$4:'Valeurs'!$B$46)))))</f>
        <v>4</v>
      </c>
    </row>
    <row r="44" spans="1:9" x14ac:dyDescent="0.25">
      <c r="A44" s="193" t="str">
        <f>Inscription!I7</f>
        <v>O'méga</v>
      </c>
      <c r="B44" s="194" t="str">
        <f>Inscription!J7</f>
        <v>Josée Miron</v>
      </c>
      <c r="C44" s="195"/>
      <c r="D44" s="32">
        <v>1.0782407407407407E-3</v>
      </c>
      <c r="E44" s="32">
        <v>1.0799768518518517E-3</v>
      </c>
      <c r="F44" s="196">
        <f t="shared" si="42"/>
        <v>1.0791087962962963E-3</v>
      </c>
      <c r="G44" s="207"/>
      <c r="H44" s="208">
        <f t="shared" si="43"/>
        <v>17</v>
      </c>
      <c r="I44" s="199">
        <f>IF(F44="DNS","0",IF(F44="DQ","0",IF(F44="","",IF(F44="DNF","0",LOOKUP(H44,Valeurs!$A$4:'Valeurs'!$A$46,Valeurs!$B$4:'Valeurs'!$B$46)))))</f>
        <v>0</v>
      </c>
    </row>
    <row r="45" spans="1:9" x14ac:dyDescent="0.25">
      <c r="A45" s="193" t="str">
        <f>Inscription!I8</f>
        <v>Rouville Surf</v>
      </c>
      <c r="B45" s="194" t="str">
        <f>Inscription!J8</f>
        <v>Marie-Hélène Paquette</v>
      </c>
      <c r="C45" s="195"/>
      <c r="D45" s="32" t="s">
        <v>145</v>
      </c>
      <c r="E45" s="32" t="s">
        <v>145</v>
      </c>
      <c r="F45" s="196" t="str">
        <f t="shared" si="42"/>
        <v>DNS</v>
      </c>
      <c r="G45" s="207"/>
      <c r="H45" s="208" t="str">
        <f t="shared" si="43"/>
        <v>DNS</v>
      </c>
      <c r="I45" s="199" t="str">
        <f>IF(F45="DNS","0",IF(F45="DQ","0",IF(F45="","",IF(F45="DNF","0",LOOKUP(H45,Valeurs!$A$4:'Valeurs'!$A$46,Valeurs!$B$4:'Valeurs'!$B$46)))))</f>
        <v>0</v>
      </c>
    </row>
    <row r="46" spans="1:9" x14ac:dyDescent="0.25">
      <c r="A46" s="193" t="str">
        <f>Inscription!I9</f>
        <v>Rouville Surf</v>
      </c>
      <c r="B46" s="194" t="str">
        <f>Inscription!J9</f>
        <v>Claudine Courteau-Godmaire</v>
      </c>
      <c r="C46" s="195"/>
      <c r="D46" s="32">
        <v>8.1423611111111106E-4</v>
      </c>
      <c r="E46" s="32">
        <v>8.1458333333333339E-4</v>
      </c>
      <c r="F46" s="196">
        <f t="shared" si="42"/>
        <v>8.1440972222222223E-4</v>
      </c>
      <c r="G46" s="207"/>
      <c r="H46" s="208">
        <f t="shared" si="43"/>
        <v>2</v>
      </c>
      <c r="I46" s="199">
        <f>IF(F46="DNS","0",IF(F46="DQ","0",IF(F46="","",IF(F46="DNF","0",LOOKUP(H46,Valeurs!$A$4:'Valeurs'!$A$46,Valeurs!$B$4:'Valeurs'!$B$46)))))</f>
        <v>18</v>
      </c>
    </row>
    <row r="47" spans="1:9" x14ac:dyDescent="0.25">
      <c r="A47" s="193" t="str">
        <f>Inscription!I10</f>
        <v>Rouville Surf</v>
      </c>
      <c r="B47" s="194" t="str">
        <f>Inscription!J10</f>
        <v>Ana Jaimes</v>
      </c>
      <c r="C47" s="195"/>
      <c r="D47" s="32">
        <v>9.2557870370370363E-4</v>
      </c>
      <c r="E47" s="32">
        <v>9.2442129629629634E-4</v>
      </c>
      <c r="F47" s="196">
        <f t="shared" si="42"/>
        <v>9.2500000000000004E-4</v>
      </c>
      <c r="G47" s="207"/>
      <c r="H47" s="208">
        <f t="shared" si="43"/>
        <v>11</v>
      </c>
      <c r="I47" s="199">
        <f>IF(F47="DNS","0",IF(F47="DQ","0",IF(F47="","",IF(F47="DNF","0",LOOKUP(H47,Valeurs!$A$4:'Valeurs'!$A$46,Valeurs!$B$4:'Valeurs'!$B$46)))))</f>
        <v>6</v>
      </c>
    </row>
    <row r="48" spans="1:9" x14ac:dyDescent="0.25">
      <c r="A48" s="193" t="str">
        <f>Inscription!I11</f>
        <v>Rouville Surf</v>
      </c>
      <c r="B48" s="194" t="str">
        <f>Inscription!J11</f>
        <v>Gabrièle St-Georges</v>
      </c>
      <c r="C48" s="195"/>
      <c r="D48" s="32">
        <v>8.53587962962963E-4</v>
      </c>
      <c r="E48" s="32">
        <v>8.5289351851851845E-4</v>
      </c>
      <c r="F48" s="196">
        <f t="shared" si="42"/>
        <v>8.5324074074074078E-4</v>
      </c>
      <c r="G48" s="207"/>
      <c r="H48" s="208">
        <f t="shared" si="43"/>
        <v>5</v>
      </c>
      <c r="I48" s="199">
        <f>IF(F48="DNS","0",IF(F48="DQ","0",IF(F48="","",IF(F48="DNF","0",LOOKUP(H48,Valeurs!$A$4:'Valeurs'!$A$46,Valeurs!$B$4:'Valeurs'!$B$46)))))</f>
        <v>13</v>
      </c>
    </row>
    <row r="49" spans="1:9" x14ac:dyDescent="0.25">
      <c r="A49" s="193" t="str">
        <f>Inscription!I12</f>
        <v>Rouville Surf</v>
      </c>
      <c r="B49" s="194" t="str">
        <f>Inscription!J12</f>
        <v>Mariama Keita</v>
      </c>
      <c r="C49" s="195"/>
      <c r="D49" s="32">
        <v>8.8113425925925913E-4</v>
      </c>
      <c r="E49" s="32">
        <v>8.7743055555555567E-4</v>
      </c>
      <c r="F49" s="196">
        <f t="shared" si="42"/>
        <v>8.792824074074074E-4</v>
      </c>
      <c r="G49" s="207"/>
      <c r="H49" s="208">
        <f t="shared" si="43"/>
        <v>6</v>
      </c>
      <c r="I49" s="199">
        <f>IF(F49="DNS","0",IF(F49="DQ","0",IF(F49="","",IF(F49="DNF","0",LOOKUP(H49,Valeurs!$A$4:'Valeurs'!$A$46,Valeurs!$B$4:'Valeurs'!$B$46)))))</f>
        <v>12</v>
      </c>
    </row>
    <row r="50" spans="1:9" x14ac:dyDescent="0.25">
      <c r="A50" s="193" t="str">
        <f>Inscription!I13</f>
        <v>30deux</v>
      </c>
      <c r="B50" s="194" t="str">
        <f>Inscription!J13</f>
        <v>Marie-Pier Anctil</v>
      </c>
      <c r="C50" s="195"/>
      <c r="D50" s="32">
        <v>1.0314814814814815E-3</v>
      </c>
      <c r="E50" s="32">
        <v>1.0314814814814815E-3</v>
      </c>
      <c r="F50" s="196">
        <f t="shared" si="42"/>
        <v>1.0314814814814815E-3</v>
      </c>
      <c r="G50" s="207"/>
      <c r="H50" s="208">
        <f t="shared" si="43"/>
        <v>15</v>
      </c>
      <c r="I50" s="199">
        <f>IF(F50="DNS","0",IF(F50="DQ","0",IF(F50="","",IF(F50="DNF","0",LOOKUP(H50,Valeurs!$A$4:'Valeurs'!$A$46,Valeurs!$B$4:'Valeurs'!$B$46)))))</f>
        <v>2</v>
      </c>
    </row>
    <row r="51" spans="1:9" x14ac:dyDescent="0.25">
      <c r="A51" s="193" t="str">
        <f>Inscription!I14</f>
        <v>30deux</v>
      </c>
      <c r="B51" s="194" t="str">
        <f>Inscription!J14</f>
        <v>Emmanuelle Hudon</v>
      </c>
      <c r="C51" s="195"/>
      <c r="D51" s="32">
        <v>8.9085648148148151E-4</v>
      </c>
      <c r="E51" s="32">
        <v>8.9050925925925929E-4</v>
      </c>
      <c r="F51" s="196">
        <f t="shared" si="42"/>
        <v>8.9068287037037046E-4</v>
      </c>
      <c r="G51" s="207"/>
      <c r="H51" s="208">
        <f t="shared" si="43"/>
        <v>8</v>
      </c>
      <c r="I51" s="199">
        <f>IF(F51="DNS","0",IF(F51="DQ","0",IF(F51="","",IF(F51="DNF","0",LOOKUP(H51,Valeurs!$A$4:'Valeurs'!$A$46,Valeurs!$B$4:'Valeurs'!$B$46)))))</f>
        <v>10</v>
      </c>
    </row>
    <row r="52" spans="1:9" x14ac:dyDescent="0.25">
      <c r="A52" s="193" t="str">
        <f>Inscription!I15</f>
        <v>30deux</v>
      </c>
      <c r="B52" s="194" t="str">
        <f>Inscription!J15</f>
        <v>Alexandra Ladouceur</v>
      </c>
      <c r="C52" s="195"/>
      <c r="D52" s="32">
        <v>7.8657407407407409E-4</v>
      </c>
      <c r="E52" s="32">
        <v>7.8495370370370383E-4</v>
      </c>
      <c r="F52" s="196">
        <f t="shared" si="42"/>
        <v>7.8576388888888901E-4</v>
      </c>
      <c r="G52" s="207"/>
      <c r="H52" s="208">
        <f t="shared" si="43"/>
        <v>1</v>
      </c>
      <c r="I52" s="199">
        <f>IF(F52="DNS","0",IF(F52="DQ","0",IF(F52="","",IF(F52="DNF","0",LOOKUP(H52,Valeurs!$A$4:'Valeurs'!$A$46,Valeurs!$B$4:'Valeurs'!$B$46)))))</f>
        <v>20</v>
      </c>
    </row>
    <row r="53" spans="1:9" x14ac:dyDescent="0.25">
      <c r="A53" s="193" t="str">
        <f>Inscription!I16</f>
        <v>30deux</v>
      </c>
      <c r="B53" s="194" t="str">
        <f>Inscription!J16</f>
        <v>Camille Gaudreault</v>
      </c>
      <c r="C53" s="195"/>
      <c r="D53" s="32">
        <v>8.4675925925925934E-4</v>
      </c>
      <c r="E53" s="32">
        <v>8.4780092592592589E-4</v>
      </c>
      <c r="F53" s="196">
        <f t="shared" si="42"/>
        <v>8.4728009259259262E-4</v>
      </c>
      <c r="G53" s="207"/>
      <c r="H53" s="208">
        <f t="shared" si="43"/>
        <v>4</v>
      </c>
      <c r="I53" s="199">
        <f>IF(F53="DNS","0",IF(F53="DQ","0",IF(F53="","",IF(F53="DNF","0",LOOKUP(H53,Valeurs!$A$4:'Valeurs'!$A$46,Valeurs!$B$4:'Valeurs'!$B$46)))))</f>
        <v>14</v>
      </c>
    </row>
    <row r="54" spans="1:9" x14ac:dyDescent="0.25">
      <c r="A54" s="193" t="str">
        <f>Inscription!I17</f>
        <v>30deux</v>
      </c>
      <c r="B54" s="194" t="str">
        <f>Inscription!J17</f>
        <v>Sarah-Laurence Morin</v>
      </c>
      <c r="C54" s="195"/>
      <c r="D54" s="32">
        <v>8.3043981481481478E-4</v>
      </c>
      <c r="E54" s="32">
        <v>8.2974537037037045E-4</v>
      </c>
      <c r="F54" s="196">
        <f t="shared" si="42"/>
        <v>8.3009259259259256E-4</v>
      </c>
      <c r="G54" s="207"/>
      <c r="H54" s="208">
        <f t="shared" si="43"/>
        <v>3</v>
      </c>
      <c r="I54" s="199">
        <f>IF(F54="DNS","0",IF(F54="DQ","0",IF(F54="","",IF(F54="DNF","0",LOOKUP(H54,Valeurs!$A$4:'Valeurs'!$A$46,Valeurs!$B$4:'Valeurs'!$B$46)))))</f>
        <v>16</v>
      </c>
    </row>
    <row r="55" spans="1:9" x14ac:dyDescent="0.25">
      <c r="A55" s="193" t="str">
        <f>Inscription!I18</f>
        <v>30deux</v>
      </c>
      <c r="B55" s="194" t="str">
        <f>Inscription!J18</f>
        <v>Noémie Desjardins</v>
      </c>
      <c r="C55" s="195"/>
      <c r="D55" s="32" t="s">
        <v>145</v>
      </c>
      <c r="E55" s="32" t="s">
        <v>145</v>
      </c>
      <c r="F55" s="196" t="str">
        <f t="shared" si="42"/>
        <v>DNS</v>
      </c>
      <c r="G55" s="207"/>
      <c r="H55" s="208" t="str">
        <f t="shared" si="43"/>
        <v>DNS</v>
      </c>
      <c r="I55" s="199" t="str">
        <f>IF(F55="DNS","0",IF(F55="DQ","0",IF(F55="","",IF(F55="DNF","0",LOOKUP(H55,Valeurs!$A$4:'Valeurs'!$A$46,Valeurs!$B$4:'Valeurs'!$B$46)))))</f>
        <v>0</v>
      </c>
    </row>
    <row r="56" spans="1:9" x14ac:dyDescent="0.25">
      <c r="A56" s="193" t="str">
        <f>Inscription!I19</f>
        <v>CSRN</v>
      </c>
      <c r="B56" s="194" t="str">
        <f>Inscription!J19</f>
        <v>Raphaëlle Tétreault</v>
      </c>
      <c r="C56" s="195"/>
      <c r="D56" s="32">
        <v>9.9027777777777764E-4</v>
      </c>
      <c r="E56" s="32">
        <v>9.8923611111111109E-4</v>
      </c>
      <c r="F56" s="196">
        <f t="shared" si="42"/>
        <v>9.8975694444444436E-4</v>
      </c>
      <c r="G56" s="207"/>
      <c r="H56" s="208">
        <f t="shared" si="43"/>
        <v>14</v>
      </c>
      <c r="I56" s="199">
        <f>IF(F56="DNS","0",IF(F56="DQ","0",IF(F56="","",IF(F56="DNF","0",LOOKUP(H56,Valeurs!$A$4:'Valeurs'!$A$46,Valeurs!$B$4:'Valeurs'!$B$46)))))</f>
        <v>3</v>
      </c>
    </row>
    <row r="57" spans="1:9" x14ac:dyDescent="0.25">
      <c r="A57" s="193" t="str">
        <f>Inscription!I20</f>
        <v>Gatineau</v>
      </c>
      <c r="B57" s="194" t="str">
        <f>Inscription!J20</f>
        <v>Isabelle Carrier</v>
      </c>
      <c r="C57" s="195"/>
      <c r="D57" s="32" t="s">
        <v>143</v>
      </c>
      <c r="E57" s="32" t="s">
        <v>143</v>
      </c>
      <c r="F57" s="196" t="str">
        <f t="shared" si="42"/>
        <v>DQ</v>
      </c>
      <c r="G57" s="207"/>
      <c r="H57" s="208" t="str">
        <f t="shared" si="43"/>
        <v>DQ</v>
      </c>
      <c r="I57" s="199" t="str">
        <f>IF(F57="DNS","0",IF(F57="DQ","0",IF(F57="","",IF(F57="DNF","0",LOOKUP(H57,Valeurs!$A$4:'Valeurs'!$A$46,Valeurs!$B$4:'Valeurs'!$B$46)))))</f>
        <v>0</v>
      </c>
    </row>
    <row r="58" spans="1:9" x14ac:dyDescent="0.25">
      <c r="A58" s="193" t="str">
        <f>Inscription!I21</f>
        <v>Gatineau</v>
      </c>
      <c r="B58" s="194" t="str">
        <f>Inscription!J21</f>
        <v>Jessica Carrier</v>
      </c>
      <c r="C58" s="195"/>
      <c r="D58" s="32">
        <v>1.044560185185185E-3</v>
      </c>
      <c r="E58" s="32">
        <v>1.0462962962962963E-3</v>
      </c>
      <c r="F58" s="196">
        <f t="shared" si="42"/>
        <v>1.0454282407407406E-3</v>
      </c>
      <c r="G58" s="207"/>
      <c r="H58" s="208">
        <f t="shared" si="43"/>
        <v>16</v>
      </c>
      <c r="I58" s="199">
        <f>IF(F58="DNS","0",IF(F58="DQ","0",IF(F58="","",IF(F58="DNF","0",LOOKUP(H58,Valeurs!$A$4:'Valeurs'!$A$46,Valeurs!$B$4:'Valeurs'!$B$46)))))</f>
        <v>1</v>
      </c>
    </row>
    <row r="59" spans="1:9" x14ac:dyDescent="0.25">
      <c r="A59" s="193">
        <f>Inscription!I22</f>
        <v>0</v>
      </c>
      <c r="B59" s="194">
        <f>Inscription!J22</f>
        <v>0</v>
      </c>
      <c r="C59" s="195"/>
      <c r="D59" s="32"/>
      <c r="E59" s="32"/>
      <c r="F59" s="196" t="str">
        <f t="shared" si="42"/>
        <v/>
      </c>
      <c r="G59" s="207"/>
      <c r="H59" s="208" t="str">
        <f t="shared" si="43"/>
        <v/>
      </c>
      <c r="I59" s="199" t="str">
        <f>IF(F59="DNS","0",IF(F59="DQ","0",IF(F59="","",IF(F59="DNF","0",LOOKUP(H59,Valeurs!$A$4:'Valeurs'!$A$46,Valeurs!$B$4:'Valeurs'!$B$46)))))</f>
        <v/>
      </c>
    </row>
    <row r="60" spans="1:9" x14ac:dyDescent="0.25">
      <c r="A60" s="193">
        <f>Inscription!I23</f>
        <v>0</v>
      </c>
      <c r="B60" s="194">
        <f>Inscription!J23</f>
        <v>0</v>
      </c>
      <c r="C60" s="195"/>
      <c r="D60" s="32"/>
      <c r="E60" s="32"/>
      <c r="F60" s="196" t="str">
        <f t="shared" si="42"/>
        <v/>
      </c>
      <c r="G60" s="207"/>
      <c r="H60" s="208" t="str">
        <f t="shared" si="43"/>
        <v/>
      </c>
      <c r="I60" s="199" t="str">
        <f>IF(F60="DNS","0",IF(F60="DQ","0",IF(F60="","",IF(F60="DNF","0",LOOKUP(H60,Valeurs!$A$4:'Valeurs'!$A$46,Valeurs!$B$4:'Valeurs'!$B$46)))))</f>
        <v/>
      </c>
    </row>
    <row r="61" spans="1:9" x14ac:dyDescent="0.25">
      <c r="A61" s="193">
        <f>Inscription!I24</f>
        <v>0</v>
      </c>
      <c r="B61" s="194">
        <f>Inscription!J24</f>
        <v>0</v>
      </c>
      <c r="C61" s="195"/>
      <c r="D61" s="32"/>
      <c r="E61" s="32"/>
      <c r="F61" s="196" t="str">
        <f t="shared" si="42"/>
        <v/>
      </c>
      <c r="G61" s="207"/>
      <c r="H61" s="208" t="str">
        <f t="shared" si="43"/>
        <v/>
      </c>
      <c r="I61" s="199" t="str">
        <f>IF(F61="DNS","0",IF(F61="DQ","0",IF(F61="","",IF(F61="DNF","0",LOOKUP(H61,Valeurs!$A$4:'Valeurs'!$A$46,Valeurs!$B$4:'Valeurs'!$B$46)))))</f>
        <v/>
      </c>
    </row>
    <row r="62" spans="1:9" x14ac:dyDescent="0.25">
      <c r="A62" s="193">
        <f>Inscription!I25</f>
        <v>0</v>
      </c>
      <c r="B62" s="194">
        <f>Inscription!J25</f>
        <v>0</v>
      </c>
      <c r="C62" s="195"/>
      <c r="D62" s="32"/>
      <c r="E62" s="32"/>
      <c r="F62" s="196" t="str">
        <f t="shared" si="42"/>
        <v/>
      </c>
      <c r="G62" s="207"/>
      <c r="H62" s="208" t="str">
        <f t="shared" si="43"/>
        <v/>
      </c>
      <c r="I62" s="199" t="str">
        <f>IF(F62="DNS","0",IF(F62="DQ","0",IF(F62="","",IF(F62="DNF","0",LOOKUP(H62,Valeurs!$A$4:'Valeurs'!$A$46,Valeurs!$B$4:'Valeurs'!$B$46)))))</f>
        <v/>
      </c>
    </row>
    <row r="63" spans="1:9" x14ac:dyDescent="0.25">
      <c r="A63" s="193">
        <f>Inscription!I26</f>
        <v>0</v>
      </c>
      <c r="B63" s="194">
        <f>Inscription!J26</f>
        <v>0</v>
      </c>
      <c r="C63" s="195"/>
      <c r="D63" s="32"/>
      <c r="E63" s="32"/>
      <c r="F63" s="196" t="str">
        <f t="shared" si="42"/>
        <v/>
      </c>
      <c r="G63" s="207"/>
      <c r="H63" s="208" t="str">
        <f t="shared" si="43"/>
        <v/>
      </c>
      <c r="I63" s="199" t="str">
        <f>IF(F63="DNS","0",IF(F63="DQ","0",IF(F63="","",IF(F63="DNF","0",LOOKUP(H63,Valeurs!$A$4:'Valeurs'!$A$46,Valeurs!$B$4:'Valeurs'!$B$46)))))</f>
        <v/>
      </c>
    </row>
    <row r="64" spans="1:9" x14ac:dyDescent="0.25">
      <c r="A64" s="193">
        <f>Inscription!I27</f>
        <v>0</v>
      </c>
      <c r="B64" s="194">
        <f>Inscription!J27</f>
        <v>0</v>
      </c>
      <c r="C64" s="195"/>
      <c r="D64" s="32"/>
      <c r="E64" s="32"/>
      <c r="F64" s="196" t="str">
        <f t="shared" si="42"/>
        <v/>
      </c>
      <c r="G64" s="207"/>
      <c r="H64" s="208" t="str">
        <f t="shared" si="43"/>
        <v/>
      </c>
      <c r="I64" s="199" t="str">
        <f>IF(F64="DNS","0",IF(F64="DQ","0",IF(F64="","",IF(F64="DNF","0",LOOKUP(H64,Valeurs!$A$4:'Valeurs'!$A$46,Valeurs!$B$4:'Valeurs'!$B$46)))))</f>
        <v/>
      </c>
    </row>
    <row r="65" spans="1:9" x14ac:dyDescent="0.25">
      <c r="A65" s="193">
        <f>Inscription!I28</f>
        <v>0</v>
      </c>
      <c r="B65" s="194">
        <f>Inscription!J28</f>
        <v>0</v>
      </c>
      <c r="C65" s="195"/>
      <c r="D65" s="32"/>
      <c r="E65" s="32"/>
      <c r="F65" s="196" t="str">
        <f t="shared" si="42"/>
        <v/>
      </c>
      <c r="G65" s="207"/>
      <c r="H65" s="208" t="str">
        <f t="shared" si="43"/>
        <v/>
      </c>
      <c r="I65" s="199" t="str">
        <f>IF(F65="DNS","0",IF(F65="DQ","0",IF(F65="","",IF(F65="DNF","0",LOOKUP(H65,Valeurs!$A$4:'Valeurs'!$A$46,Valeurs!$B$4:'Valeurs'!$B$46)))))</f>
        <v/>
      </c>
    </row>
    <row r="66" spans="1:9" x14ac:dyDescent="0.25">
      <c r="A66" s="193">
        <f>Inscription!I29</f>
        <v>0</v>
      </c>
      <c r="B66" s="194">
        <f>Inscription!J29</f>
        <v>0</v>
      </c>
      <c r="C66" s="195"/>
      <c r="D66" s="32"/>
      <c r="E66" s="32"/>
      <c r="F66" s="196" t="str">
        <f t="shared" si="42"/>
        <v/>
      </c>
      <c r="G66" s="207"/>
      <c r="H66" s="208" t="str">
        <f t="shared" si="43"/>
        <v/>
      </c>
      <c r="I66" s="199" t="str">
        <f>IF(F66="DNS","0",IF(F66="DQ","0",IF(F66="","",IF(F66="DNF","0",LOOKUP(H66,Valeurs!$A$4:'Valeurs'!$A$46,Valeurs!$B$4:'Valeurs'!$B$46)))))</f>
        <v/>
      </c>
    </row>
    <row r="67" spans="1:9" x14ac:dyDescent="0.25">
      <c r="A67" s="193">
        <f>Inscription!I30</f>
        <v>0</v>
      </c>
      <c r="B67" s="194">
        <f>Inscription!J30</f>
        <v>0</v>
      </c>
      <c r="C67" s="195"/>
      <c r="D67" s="32"/>
      <c r="E67" s="32"/>
      <c r="F67" s="196" t="str">
        <f t="shared" si="42"/>
        <v/>
      </c>
      <c r="G67" s="207"/>
      <c r="H67" s="208" t="str">
        <f t="shared" si="43"/>
        <v/>
      </c>
      <c r="I67" s="199" t="str">
        <f>IF(F67="DNS","0",IF(F67="DQ","0",IF(F67="","",IF(F67="DNF","0",LOOKUP(H67,Valeurs!$A$4:'Valeurs'!$A$46,Valeurs!$B$4:'Valeurs'!$B$46)))))</f>
        <v/>
      </c>
    </row>
    <row r="68" spans="1:9" ht="15.75" thickBot="1" x14ac:dyDescent="0.3">
      <c r="A68" s="200">
        <f>Inscription!I31</f>
        <v>0</v>
      </c>
      <c r="B68" s="201">
        <f>Inscription!J31</f>
        <v>0</v>
      </c>
      <c r="C68" s="202"/>
      <c r="D68" s="33"/>
      <c r="E68" s="33"/>
      <c r="F68" s="46" t="str">
        <f>IF(D68="","",IF(D68="DQ","DQ",IF(D68="DNF","DNF",IF(D68="DNS","DNS",AVERAGE(D68,E68)))))</f>
        <v/>
      </c>
      <c r="G68" s="209"/>
      <c r="H68" s="210" t="str">
        <f t="shared" si="43"/>
        <v/>
      </c>
      <c r="I68" s="204" t="str">
        <f>IF(F68="DNS","0",IF(F68="DQ","0",IF(F68="","",IF(F68="DNF","0",LOOKUP(H68,Valeurs!$A$4:'Valeurs'!$A$46,Valeurs!$B$4:'Valeurs'!$B$46)))))</f>
        <v/>
      </c>
    </row>
    <row r="69" spans="1:9" ht="15.75" thickBot="1" x14ac:dyDescent="0.3"/>
    <row r="70" spans="1:9" ht="19.5" customHeight="1" thickBot="1" x14ac:dyDescent="0.3">
      <c r="A70" s="393" t="s">
        <v>59</v>
      </c>
      <c r="B70" s="394"/>
      <c r="C70" s="394"/>
      <c r="D70" s="394"/>
      <c r="E70" s="394"/>
      <c r="F70" s="394"/>
      <c r="G70" s="394"/>
      <c r="H70" s="394"/>
      <c r="I70" s="394"/>
    </row>
    <row r="71" spans="1:9" ht="19.5" customHeight="1" thickBot="1" x14ac:dyDescent="0.3">
      <c r="A71" s="394"/>
      <c r="B71" s="394"/>
      <c r="C71" s="394"/>
      <c r="D71" s="394"/>
      <c r="E71" s="394"/>
      <c r="F71" s="394"/>
      <c r="G71" s="394"/>
      <c r="H71" s="394"/>
      <c r="I71" s="394"/>
    </row>
    <row r="72" spans="1:9" s="185" customFormat="1" ht="30" customHeight="1" thickBot="1" x14ac:dyDescent="0.3">
      <c r="A72" s="182" t="s">
        <v>10</v>
      </c>
      <c r="B72" s="182" t="s">
        <v>11</v>
      </c>
      <c r="C72" s="183"/>
      <c r="D72" s="182" t="s">
        <v>12</v>
      </c>
      <c r="E72" s="182" t="s">
        <v>13</v>
      </c>
      <c r="F72" s="184" t="s">
        <v>14</v>
      </c>
      <c r="G72" s="183"/>
      <c r="H72" s="182" t="s">
        <v>15</v>
      </c>
      <c r="I72" s="182" t="s">
        <v>16</v>
      </c>
    </row>
    <row r="73" spans="1:9" x14ac:dyDescent="0.25">
      <c r="A73" s="186" t="str">
        <f>Inscription!I2</f>
        <v>SSSL</v>
      </c>
      <c r="B73" s="187" t="str">
        <f>Inscription!J2</f>
        <v>Célia Crivellaro Kingsbury</v>
      </c>
      <c r="C73" s="188"/>
      <c r="D73" s="31">
        <v>2.2714120370370371E-3</v>
      </c>
      <c r="E73" s="31">
        <v>2.2749999999999997E-3</v>
      </c>
      <c r="F73" s="189">
        <f>IF(D73="","",IF(D73="DQ","DQ",IF(D73="DNF","DNF",IF(D73="DNS","DNS",AVERAGE(D73,E73)))))</f>
        <v>2.2732060185185182E-3</v>
      </c>
      <c r="G73" s="205"/>
      <c r="H73" s="206">
        <f>IF(F73="DNS","DNS",IF(F73="DQ","DQ",IF(F73="","",IF(F73="DNF","DNF",RANK(F73,$F$73:$F$102,1)))))</f>
        <v>11</v>
      </c>
      <c r="I73" s="192">
        <f>IF(F73="DNS","0",IF(F73="DQ","0",IF(F73="","",IF(F73="DNF","0",LOOKUP(H73,Valeurs!$A$4:'Valeurs'!$A$46,Valeurs!$B$4:'Valeurs'!$B$46)))))</f>
        <v>6</v>
      </c>
    </row>
    <row r="74" spans="1:9" x14ac:dyDescent="0.25">
      <c r="A74" s="193" t="str">
        <f>Inscription!I3</f>
        <v>CASO</v>
      </c>
      <c r="B74" s="194" t="str">
        <f>Inscription!J3</f>
        <v>Laurence Lamarre</v>
      </c>
      <c r="C74" s="195"/>
      <c r="D74" s="32">
        <v>2.1042824074074076E-3</v>
      </c>
      <c r="E74" s="32">
        <v>2.1054398148148148E-3</v>
      </c>
      <c r="F74" s="196">
        <f t="shared" ref="F74:F101" si="44">IF(D74="","",IF(D74="DQ","DQ",IF(D74="DNF","DNF",IF(D74="DNS","DNS",AVERAGE(D74,E74)))))</f>
        <v>2.1048611111111112E-3</v>
      </c>
      <c r="G74" s="207"/>
      <c r="H74" s="208">
        <f t="shared" ref="H74:H102" si="45">IF(F74="DNS","DNS",IF(F74="DQ","DQ",IF(F74="","",IF(F74="DNF","DNF",RANK(F74,$F$73:$F$102,1)))))</f>
        <v>8</v>
      </c>
      <c r="I74" s="199">
        <f>IF(F74="DNS","0",IF(F74="DQ","0",IF(F74="","",IF(F74="DNF","0",LOOKUP(H74,Valeurs!$A$4:'Valeurs'!$A$46,Valeurs!$B$4:'Valeurs'!$B$46)))))</f>
        <v>10</v>
      </c>
    </row>
    <row r="75" spans="1:9" x14ac:dyDescent="0.25">
      <c r="A75" s="193" t="str">
        <f>Inscription!I4</f>
        <v>CASO</v>
      </c>
      <c r="B75" s="194" t="str">
        <f>Inscription!J4</f>
        <v>Émilie Boulerne</v>
      </c>
      <c r="C75" s="195"/>
      <c r="D75" s="32">
        <v>1.9427083333333334E-3</v>
      </c>
      <c r="E75" s="32">
        <v>1.9438657407407408E-3</v>
      </c>
      <c r="F75" s="196">
        <f t="shared" si="44"/>
        <v>1.9432870370370372E-3</v>
      </c>
      <c r="G75" s="207"/>
      <c r="H75" s="208">
        <f t="shared" si="45"/>
        <v>4</v>
      </c>
      <c r="I75" s="199">
        <f>IF(F75="DNS","0",IF(F75="DQ","0",IF(F75="","",IF(F75="DNF","0",LOOKUP(H75,Valeurs!$A$4:'Valeurs'!$A$46,Valeurs!$B$4:'Valeurs'!$B$46)))))</f>
        <v>14</v>
      </c>
    </row>
    <row r="76" spans="1:9" x14ac:dyDescent="0.25">
      <c r="A76" s="193" t="str">
        <f>Inscription!I5</f>
        <v>Dam'eauclès</v>
      </c>
      <c r="B76" s="194" t="str">
        <f>Inscription!J5</f>
        <v>Caroline Arcand</v>
      </c>
      <c r="C76" s="195"/>
      <c r="D76" s="32">
        <v>2.0605324074074072E-3</v>
      </c>
      <c r="E76" s="32">
        <v>2.0613425925925925E-3</v>
      </c>
      <c r="F76" s="196">
        <f t="shared" si="44"/>
        <v>2.0609374999999998E-3</v>
      </c>
      <c r="G76" s="207"/>
      <c r="H76" s="208">
        <f t="shared" si="45"/>
        <v>7</v>
      </c>
      <c r="I76" s="199">
        <f>IF(F76="DNS","0",IF(F76="DQ","0",IF(F76="","",IF(F76="DNF","0",LOOKUP(H76,Valeurs!$A$4:'Valeurs'!$A$46,Valeurs!$B$4:'Valeurs'!$B$46)))))</f>
        <v>11</v>
      </c>
    </row>
    <row r="77" spans="1:9" x14ac:dyDescent="0.25">
      <c r="A77" s="193" t="str">
        <f>Inscription!I6</f>
        <v>Dam'eauclès</v>
      </c>
      <c r="B77" s="194" t="str">
        <f>Inscription!J6</f>
        <v>Tamara Jacques</v>
      </c>
      <c r="C77" s="195"/>
      <c r="D77" s="32">
        <v>2.3585648148148146E-3</v>
      </c>
      <c r="E77" s="32">
        <v>2.3596064814814812E-3</v>
      </c>
      <c r="F77" s="196">
        <f t="shared" si="44"/>
        <v>2.3590856481481479E-3</v>
      </c>
      <c r="G77" s="207"/>
      <c r="H77" s="208">
        <f t="shared" si="45"/>
        <v>12</v>
      </c>
      <c r="I77" s="199">
        <f>IF(F77="DNS","0",IF(F77="DQ","0",IF(F77="","",IF(F77="DNF","0",LOOKUP(H77,Valeurs!$A$4:'Valeurs'!$A$46,Valeurs!$B$4:'Valeurs'!$B$46)))))</f>
        <v>5</v>
      </c>
    </row>
    <row r="78" spans="1:9" x14ac:dyDescent="0.25">
      <c r="A78" s="193" t="str">
        <f>Inscription!I7</f>
        <v>O'méga</v>
      </c>
      <c r="B78" s="194" t="str">
        <f>Inscription!J7</f>
        <v>Josée Miron</v>
      </c>
      <c r="C78" s="195"/>
      <c r="D78" s="32">
        <v>2.7306712962962966E-3</v>
      </c>
      <c r="E78" s="32">
        <v>2.7304398148148153E-3</v>
      </c>
      <c r="F78" s="196">
        <f t="shared" si="44"/>
        <v>2.7305555555555559E-3</v>
      </c>
      <c r="G78" s="207"/>
      <c r="H78" s="208">
        <f t="shared" si="45"/>
        <v>16</v>
      </c>
      <c r="I78" s="199">
        <f>IF(F78="DNS","0",IF(F78="DQ","0",IF(F78="","",IF(F78="DNF","0",LOOKUP(H78,Valeurs!$A$4:'Valeurs'!$A$46,Valeurs!$B$4:'Valeurs'!$B$46)))))</f>
        <v>1</v>
      </c>
    </row>
    <row r="79" spans="1:9" x14ac:dyDescent="0.25">
      <c r="A79" s="193" t="str">
        <f>Inscription!I8</f>
        <v>Rouville Surf</v>
      </c>
      <c r="B79" s="194" t="str">
        <f>Inscription!J8</f>
        <v>Marie-Hélène Paquette</v>
      </c>
      <c r="C79" s="195"/>
      <c r="D79" s="32" t="s">
        <v>145</v>
      </c>
      <c r="E79" s="32" t="s">
        <v>145</v>
      </c>
      <c r="F79" s="196" t="str">
        <f t="shared" si="44"/>
        <v>DNS</v>
      </c>
      <c r="G79" s="207"/>
      <c r="H79" s="208" t="str">
        <f t="shared" si="45"/>
        <v>DNS</v>
      </c>
      <c r="I79" s="199" t="str">
        <f>IF(F79="DNS","0",IF(F79="DQ","0",IF(F79="","",IF(F79="DNF","0",LOOKUP(H79,Valeurs!$A$4:'Valeurs'!$A$46,Valeurs!$B$4:'Valeurs'!$B$46)))))</f>
        <v>0</v>
      </c>
    </row>
    <row r="80" spans="1:9" x14ac:dyDescent="0.25">
      <c r="A80" s="193" t="str">
        <f>Inscription!I9</f>
        <v>Rouville Surf</v>
      </c>
      <c r="B80" s="194" t="str">
        <f>Inscription!J9</f>
        <v>Claudine Courteau-Godmaire</v>
      </c>
      <c r="C80" s="195"/>
      <c r="D80" s="32">
        <v>1.920138888888889E-3</v>
      </c>
      <c r="E80" s="32">
        <v>1.9208333333333334E-3</v>
      </c>
      <c r="F80" s="196">
        <f t="shared" si="44"/>
        <v>1.9204861111111111E-3</v>
      </c>
      <c r="G80" s="207"/>
      <c r="H80" s="208">
        <f t="shared" si="45"/>
        <v>3</v>
      </c>
      <c r="I80" s="199">
        <f>IF(F80="DNS","0",IF(F80="DQ","0",IF(F80="","",IF(F80="DNF","0",LOOKUP(H80,Valeurs!$A$4:'Valeurs'!$A$46,Valeurs!$B$4:'Valeurs'!$B$46)))))</f>
        <v>16</v>
      </c>
    </row>
    <row r="81" spans="1:9" x14ac:dyDescent="0.25">
      <c r="A81" s="193" t="str">
        <f>Inscription!I10</f>
        <v>Rouville Surf</v>
      </c>
      <c r="B81" s="194" t="str">
        <f>Inscription!J10</f>
        <v>Ana Jaimes</v>
      </c>
      <c r="C81" s="195"/>
      <c r="D81" s="32">
        <v>2.0023148148148148E-3</v>
      </c>
      <c r="E81" s="32">
        <v>2.0030092592592591E-3</v>
      </c>
      <c r="F81" s="196">
        <f t="shared" si="44"/>
        <v>2.0026620370370372E-3</v>
      </c>
      <c r="G81" s="207"/>
      <c r="H81" s="208">
        <f t="shared" si="45"/>
        <v>5</v>
      </c>
      <c r="I81" s="199">
        <f>IF(F81="DNS","0",IF(F81="DQ","0",IF(F81="","",IF(F81="DNF","0",LOOKUP(H81,Valeurs!$A$4:'Valeurs'!$A$46,Valeurs!$B$4:'Valeurs'!$B$46)))))</f>
        <v>13</v>
      </c>
    </row>
    <row r="82" spans="1:9" x14ac:dyDescent="0.25">
      <c r="A82" s="193" t="str">
        <f>Inscription!I11</f>
        <v>Rouville Surf</v>
      </c>
      <c r="B82" s="194" t="str">
        <f>Inscription!J11</f>
        <v>Gabrièle St-Georges</v>
      </c>
      <c r="C82" s="195"/>
      <c r="D82" s="32">
        <v>2.2663194444444445E-3</v>
      </c>
      <c r="E82" s="32">
        <v>2.2656249999999998E-3</v>
      </c>
      <c r="F82" s="196">
        <f t="shared" si="44"/>
        <v>2.2659722222222222E-3</v>
      </c>
      <c r="G82" s="207"/>
      <c r="H82" s="208">
        <f t="shared" si="45"/>
        <v>10</v>
      </c>
      <c r="I82" s="199">
        <f>IF(F82="DNS","0",IF(F82="DQ","0",IF(F82="","",IF(F82="DNF","0",LOOKUP(H82,Valeurs!$A$4:'Valeurs'!$A$46,Valeurs!$B$4:'Valeurs'!$B$46)))))</f>
        <v>7</v>
      </c>
    </row>
    <row r="83" spans="1:9" x14ac:dyDescent="0.25">
      <c r="A83" s="193" t="str">
        <f>Inscription!I12</f>
        <v>Rouville Surf</v>
      </c>
      <c r="B83" s="194" t="str">
        <f>Inscription!J12</f>
        <v>Mariama Keita</v>
      </c>
      <c r="C83" s="195"/>
      <c r="D83" s="32">
        <v>2.0540509259259257E-3</v>
      </c>
      <c r="E83" s="32">
        <v>2.0547453703703704E-3</v>
      </c>
      <c r="F83" s="196">
        <f t="shared" si="44"/>
        <v>2.0543981481481481E-3</v>
      </c>
      <c r="G83" s="207"/>
      <c r="H83" s="208">
        <f t="shared" si="45"/>
        <v>6</v>
      </c>
      <c r="I83" s="199">
        <f>IF(F83="DNS","0",IF(F83="DQ","0",IF(F83="","",IF(F83="DNF","0",LOOKUP(H83,Valeurs!$A$4:'Valeurs'!$A$46,Valeurs!$B$4:'Valeurs'!$B$46)))))</f>
        <v>12</v>
      </c>
    </row>
    <row r="84" spans="1:9" x14ac:dyDescent="0.25">
      <c r="A84" s="193" t="str">
        <f>Inscription!I13</f>
        <v>30deux</v>
      </c>
      <c r="B84" s="194" t="str">
        <f>Inscription!J13</f>
        <v>Marie-Pier Anctil</v>
      </c>
      <c r="C84" s="195"/>
      <c r="D84" s="32">
        <v>2.6678240740740742E-3</v>
      </c>
      <c r="E84" s="32">
        <v>2.6689814814814818E-3</v>
      </c>
      <c r="F84" s="196">
        <f t="shared" si="44"/>
        <v>2.6684027777777782E-3</v>
      </c>
      <c r="G84" s="207"/>
      <c r="H84" s="208">
        <f t="shared" si="45"/>
        <v>14</v>
      </c>
      <c r="I84" s="199">
        <f>IF(F84="DNS","0",IF(F84="DQ","0",IF(F84="","",IF(F84="DNF","0",LOOKUP(H84,Valeurs!$A$4:'Valeurs'!$A$46,Valeurs!$B$4:'Valeurs'!$B$46)))))</f>
        <v>3</v>
      </c>
    </row>
    <row r="85" spans="1:9" x14ac:dyDescent="0.25">
      <c r="A85" s="193" t="str">
        <f>Inscription!I14</f>
        <v>30deux</v>
      </c>
      <c r="B85" s="194" t="str">
        <f>Inscription!J14</f>
        <v>Emmanuelle Hudon</v>
      </c>
      <c r="C85" s="195"/>
      <c r="D85" s="32">
        <v>2.1874999999999998E-3</v>
      </c>
      <c r="E85" s="32">
        <v>2.1890046296296297E-3</v>
      </c>
      <c r="F85" s="196">
        <f t="shared" si="44"/>
        <v>2.1882523148148147E-3</v>
      </c>
      <c r="G85" s="207"/>
      <c r="H85" s="208">
        <f t="shared" si="45"/>
        <v>9</v>
      </c>
      <c r="I85" s="199">
        <f>IF(F85="DNS","0",IF(F85="DQ","0",IF(F85="","",IF(F85="DNF","0",LOOKUP(H85,Valeurs!$A$4:'Valeurs'!$A$46,Valeurs!$B$4:'Valeurs'!$B$46)))))</f>
        <v>8</v>
      </c>
    </row>
    <row r="86" spans="1:9" x14ac:dyDescent="0.25">
      <c r="A86" s="193" t="str">
        <f>Inscription!I15</f>
        <v>30deux</v>
      </c>
      <c r="B86" s="194" t="str">
        <f>Inscription!J15</f>
        <v>Alexandra Ladouceur</v>
      </c>
      <c r="C86" s="195"/>
      <c r="D86" s="32" t="s">
        <v>145</v>
      </c>
      <c r="E86" s="32" t="s">
        <v>145</v>
      </c>
      <c r="F86" s="196" t="str">
        <f t="shared" si="44"/>
        <v>DNS</v>
      </c>
      <c r="G86" s="207"/>
      <c r="H86" s="208" t="str">
        <f t="shared" si="45"/>
        <v>DNS</v>
      </c>
      <c r="I86" s="199" t="str">
        <f>IF(F86="DNS","0",IF(F86="DQ","0",IF(F86="","",IF(F86="DNF","0",LOOKUP(H86,Valeurs!$A$4:'Valeurs'!$A$46,Valeurs!$B$4:'Valeurs'!$B$46)))))</f>
        <v>0</v>
      </c>
    </row>
    <row r="87" spans="1:9" x14ac:dyDescent="0.25">
      <c r="A87" s="193" t="str">
        <f>Inscription!I16</f>
        <v>30deux</v>
      </c>
      <c r="B87" s="194" t="str">
        <f>Inscription!J16</f>
        <v>Camille Gaudreault</v>
      </c>
      <c r="C87" s="195"/>
      <c r="D87" s="32">
        <v>1.8472222222222223E-3</v>
      </c>
      <c r="E87" s="32">
        <v>1.8493055555555556E-3</v>
      </c>
      <c r="F87" s="196">
        <f t="shared" si="44"/>
        <v>1.8482638888888889E-3</v>
      </c>
      <c r="G87" s="207"/>
      <c r="H87" s="208">
        <f t="shared" si="45"/>
        <v>2</v>
      </c>
      <c r="I87" s="199">
        <f>IF(F87="DNS","0",IF(F87="DQ","0",IF(F87="","",IF(F87="DNF","0",LOOKUP(H87,Valeurs!$A$4:'Valeurs'!$A$46,Valeurs!$B$4:'Valeurs'!$B$46)))))</f>
        <v>18</v>
      </c>
    </row>
    <row r="88" spans="1:9" x14ac:dyDescent="0.25">
      <c r="A88" s="193" t="str">
        <f>Inscription!I17</f>
        <v>30deux</v>
      </c>
      <c r="B88" s="194" t="str">
        <f>Inscription!J17</f>
        <v>Sarah-Laurence Morin</v>
      </c>
      <c r="C88" s="195"/>
      <c r="D88" s="32">
        <v>1.734375E-3</v>
      </c>
      <c r="E88" s="32">
        <v>1.7332175925925926E-3</v>
      </c>
      <c r="F88" s="196">
        <f t="shared" si="44"/>
        <v>1.7337962962962962E-3</v>
      </c>
      <c r="G88" s="207"/>
      <c r="H88" s="208">
        <f t="shared" si="45"/>
        <v>1</v>
      </c>
      <c r="I88" s="199">
        <f>IF(F88="DNS","0",IF(F88="DQ","0",IF(F88="","",IF(F88="DNF","0",LOOKUP(H88,Valeurs!$A$4:'Valeurs'!$A$46,Valeurs!$B$4:'Valeurs'!$B$46)))))</f>
        <v>20</v>
      </c>
    </row>
    <row r="89" spans="1:9" x14ac:dyDescent="0.25">
      <c r="A89" s="193" t="str">
        <f>Inscription!I18</f>
        <v>30deux</v>
      </c>
      <c r="B89" s="194" t="str">
        <f>Inscription!J18</f>
        <v>Noémie Desjardins</v>
      </c>
      <c r="C89" s="195"/>
      <c r="D89" s="32" t="s">
        <v>145</v>
      </c>
      <c r="E89" s="32" t="s">
        <v>145</v>
      </c>
      <c r="F89" s="196" t="str">
        <f t="shared" si="44"/>
        <v>DNS</v>
      </c>
      <c r="G89" s="207"/>
      <c r="H89" s="208" t="str">
        <f t="shared" si="45"/>
        <v>DNS</v>
      </c>
      <c r="I89" s="199" t="str">
        <f>IF(F89="DNS","0",IF(F89="DQ","0",IF(F89="","",IF(F89="DNF","0",LOOKUP(H89,Valeurs!$A$4:'Valeurs'!$A$46,Valeurs!$B$4:'Valeurs'!$B$46)))))</f>
        <v>0</v>
      </c>
    </row>
    <row r="90" spans="1:9" x14ac:dyDescent="0.25">
      <c r="A90" s="193" t="str">
        <f>Inscription!I19</f>
        <v>CSRN</v>
      </c>
      <c r="B90" s="194" t="str">
        <f>Inscription!J19</f>
        <v>Raphaëlle Tétreault</v>
      </c>
      <c r="C90" s="195"/>
      <c r="D90" s="32" t="s">
        <v>145</v>
      </c>
      <c r="E90" s="32" t="s">
        <v>145</v>
      </c>
      <c r="F90" s="196" t="str">
        <f t="shared" si="44"/>
        <v>DNS</v>
      </c>
      <c r="G90" s="207"/>
      <c r="H90" s="208" t="str">
        <f t="shared" si="45"/>
        <v>DNS</v>
      </c>
      <c r="I90" s="199" t="str">
        <f>IF(F90="DNS","0",IF(F90="DQ","0",IF(F90="","",IF(F90="DNF","0",LOOKUP(H90,Valeurs!$A$4:'Valeurs'!$A$46,Valeurs!$B$4:'Valeurs'!$B$46)))))</f>
        <v>0</v>
      </c>
    </row>
    <row r="91" spans="1:9" x14ac:dyDescent="0.25">
      <c r="A91" s="193" t="str">
        <f>Inscription!I20</f>
        <v>Gatineau</v>
      </c>
      <c r="B91" s="194" t="str">
        <f>Inscription!J20</f>
        <v>Isabelle Carrier</v>
      </c>
      <c r="C91" s="195"/>
      <c r="D91" s="32">
        <v>2.6349537037037036E-3</v>
      </c>
      <c r="E91" s="32">
        <v>2.6355324074074076E-3</v>
      </c>
      <c r="F91" s="196">
        <f t="shared" si="44"/>
        <v>2.6352430555555556E-3</v>
      </c>
      <c r="G91" s="207"/>
      <c r="H91" s="208">
        <f t="shared" si="45"/>
        <v>13</v>
      </c>
      <c r="I91" s="199">
        <f>IF(F91="DNS","0",IF(F91="DQ","0",IF(F91="","",IF(F91="DNF","0",LOOKUP(H91,Valeurs!$A$4:'Valeurs'!$A$46,Valeurs!$B$4:'Valeurs'!$B$46)))))</f>
        <v>4</v>
      </c>
    </row>
    <row r="92" spans="1:9" x14ac:dyDescent="0.25">
      <c r="A92" s="193" t="str">
        <f>Inscription!I21</f>
        <v>Gatineau</v>
      </c>
      <c r="B92" s="194" t="str">
        <f>Inscription!J21</f>
        <v>Jessica Carrier</v>
      </c>
      <c r="C92" s="195"/>
      <c r="D92" s="32">
        <v>2.6739583333333337E-3</v>
      </c>
      <c r="E92" s="32">
        <v>2.6760416666666668E-3</v>
      </c>
      <c r="F92" s="196">
        <f t="shared" si="44"/>
        <v>2.6750000000000003E-3</v>
      </c>
      <c r="G92" s="207"/>
      <c r="H92" s="208">
        <f t="shared" si="45"/>
        <v>15</v>
      </c>
      <c r="I92" s="199">
        <f>IF(F92="DNS","0",IF(F92="DQ","0",IF(F92="","",IF(F92="DNF","0",LOOKUP(H92,Valeurs!$A$4:'Valeurs'!$A$46,Valeurs!$B$4:'Valeurs'!$B$46)))))</f>
        <v>2</v>
      </c>
    </row>
    <row r="93" spans="1:9" x14ac:dyDescent="0.25">
      <c r="A93" s="193">
        <f>Inscription!I22</f>
        <v>0</v>
      </c>
      <c r="B93" s="194">
        <f>Inscription!J22</f>
        <v>0</v>
      </c>
      <c r="C93" s="195"/>
      <c r="D93" s="32"/>
      <c r="E93" s="32"/>
      <c r="F93" s="196" t="str">
        <f t="shared" si="44"/>
        <v/>
      </c>
      <c r="G93" s="207"/>
      <c r="H93" s="208" t="str">
        <f t="shared" si="45"/>
        <v/>
      </c>
      <c r="I93" s="199" t="str">
        <f>IF(F93="DNS","0",IF(F93="DQ","0",IF(F93="","",IF(F93="DNF","0",LOOKUP(H93,Valeurs!$A$4:'Valeurs'!$A$46,Valeurs!$B$4:'Valeurs'!$B$46)))))</f>
        <v/>
      </c>
    </row>
    <row r="94" spans="1:9" x14ac:dyDescent="0.25">
      <c r="A94" s="193">
        <f>Inscription!I23</f>
        <v>0</v>
      </c>
      <c r="B94" s="194">
        <f>Inscription!J23</f>
        <v>0</v>
      </c>
      <c r="C94" s="195"/>
      <c r="D94" s="32"/>
      <c r="E94" s="32"/>
      <c r="F94" s="196" t="str">
        <f t="shared" si="44"/>
        <v/>
      </c>
      <c r="G94" s="207"/>
      <c r="H94" s="208" t="str">
        <f t="shared" si="45"/>
        <v/>
      </c>
      <c r="I94" s="199" t="str">
        <f>IF(F94="DNS","0",IF(F94="DQ","0",IF(F94="","",IF(F94="DNF","0",LOOKUP(H94,Valeurs!$A$4:'Valeurs'!$A$46,Valeurs!$B$4:'Valeurs'!$B$46)))))</f>
        <v/>
      </c>
    </row>
    <row r="95" spans="1:9" x14ac:dyDescent="0.25">
      <c r="A95" s="193">
        <f>Inscription!I24</f>
        <v>0</v>
      </c>
      <c r="B95" s="194">
        <f>Inscription!J24</f>
        <v>0</v>
      </c>
      <c r="C95" s="195"/>
      <c r="D95" s="32"/>
      <c r="E95" s="32"/>
      <c r="F95" s="196" t="str">
        <f t="shared" si="44"/>
        <v/>
      </c>
      <c r="G95" s="207"/>
      <c r="H95" s="208" t="str">
        <f t="shared" si="45"/>
        <v/>
      </c>
      <c r="I95" s="199" t="str">
        <f>IF(F95="DNS","0",IF(F95="DQ","0",IF(F95="","",IF(F95="DNF","0",LOOKUP(H95,Valeurs!$A$4:'Valeurs'!$A$46,Valeurs!$B$4:'Valeurs'!$B$46)))))</f>
        <v/>
      </c>
    </row>
    <row r="96" spans="1:9" x14ac:dyDescent="0.25">
      <c r="A96" s="193">
        <f>Inscription!I25</f>
        <v>0</v>
      </c>
      <c r="B96" s="194">
        <f>Inscription!J25</f>
        <v>0</v>
      </c>
      <c r="C96" s="195"/>
      <c r="D96" s="32"/>
      <c r="E96" s="32"/>
      <c r="F96" s="196" t="str">
        <f t="shared" si="44"/>
        <v/>
      </c>
      <c r="G96" s="207"/>
      <c r="H96" s="208" t="str">
        <f t="shared" si="45"/>
        <v/>
      </c>
      <c r="I96" s="199" t="str">
        <f>IF(F96="DNS","0",IF(F96="DQ","0",IF(F96="","",IF(F96="DNF","0",LOOKUP(H96,Valeurs!$A$4:'Valeurs'!$A$46,Valeurs!$B$4:'Valeurs'!$B$46)))))</f>
        <v/>
      </c>
    </row>
    <row r="97" spans="1:9" x14ac:dyDescent="0.25">
      <c r="A97" s="193">
        <f>Inscription!I26</f>
        <v>0</v>
      </c>
      <c r="B97" s="194">
        <f>Inscription!J26</f>
        <v>0</v>
      </c>
      <c r="C97" s="195"/>
      <c r="D97" s="32"/>
      <c r="E97" s="32"/>
      <c r="F97" s="196" t="str">
        <f t="shared" si="44"/>
        <v/>
      </c>
      <c r="G97" s="207"/>
      <c r="H97" s="208" t="str">
        <f t="shared" si="45"/>
        <v/>
      </c>
      <c r="I97" s="199" t="str">
        <f>IF(F97="DNS","0",IF(F97="DQ","0",IF(F97="","",IF(F97="DNF","0",LOOKUP(H97,Valeurs!$A$4:'Valeurs'!$A$46,Valeurs!$B$4:'Valeurs'!$B$46)))))</f>
        <v/>
      </c>
    </row>
    <row r="98" spans="1:9" x14ac:dyDescent="0.25">
      <c r="A98" s="193">
        <f>Inscription!I27</f>
        <v>0</v>
      </c>
      <c r="B98" s="194">
        <f>Inscription!J27</f>
        <v>0</v>
      </c>
      <c r="C98" s="195"/>
      <c r="D98" s="32"/>
      <c r="E98" s="32"/>
      <c r="F98" s="196" t="str">
        <f t="shared" si="44"/>
        <v/>
      </c>
      <c r="G98" s="207"/>
      <c r="H98" s="208" t="str">
        <f t="shared" si="45"/>
        <v/>
      </c>
      <c r="I98" s="199" t="str">
        <f>IF(F98="DNS","0",IF(F98="DQ","0",IF(F98="","",IF(F98="DNF","0",LOOKUP(H98,Valeurs!$A$4:'Valeurs'!$A$46,Valeurs!$B$4:'Valeurs'!$B$46)))))</f>
        <v/>
      </c>
    </row>
    <row r="99" spans="1:9" x14ac:dyDescent="0.25">
      <c r="A99" s="193">
        <f>Inscription!I28</f>
        <v>0</v>
      </c>
      <c r="B99" s="194">
        <f>Inscription!J28</f>
        <v>0</v>
      </c>
      <c r="C99" s="195"/>
      <c r="D99" s="32"/>
      <c r="E99" s="32"/>
      <c r="F99" s="196" t="str">
        <f t="shared" si="44"/>
        <v/>
      </c>
      <c r="G99" s="207"/>
      <c r="H99" s="208" t="str">
        <f t="shared" si="45"/>
        <v/>
      </c>
      <c r="I99" s="199" t="str">
        <f>IF(F99="DNS","0",IF(F99="DQ","0",IF(F99="","",IF(F99="DNF","0",LOOKUP(H99,Valeurs!$A$4:'Valeurs'!$A$46,Valeurs!$B$4:'Valeurs'!$B$46)))))</f>
        <v/>
      </c>
    </row>
    <row r="100" spans="1:9" x14ac:dyDescent="0.25">
      <c r="A100" s="193">
        <f>Inscription!I29</f>
        <v>0</v>
      </c>
      <c r="B100" s="194">
        <f>Inscription!J29</f>
        <v>0</v>
      </c>
      <c r="C100" s="195"/>
      <c r="D100" s="32"/>
      <c r="E100" s="32"/>
      <c r="F100" s="196" t="str">
        <f t="shared" si="44"/>
        <v/>
      </c>
      <c r="G100" s="207"/>
      <c r="H100" s="208" t="str">
        <f t="shared" si="45"/>
        <v/>
      </c>
      <c r="I100" s="199" t="str">
        <f>IF(F100="DNS","0",IF(F100="DQ","0",IF(F100="","",IF(F100="DNF","0",LOOKUP(H100,Valeurs!$A$4:'Valeurs'!$A$46,Valeurs!$B$4:'Valeurs'!$B$46)))))</f>
        <v/>
      </c>
    </row>
    <row r="101" spans="1:9" x14ac:dyDescent="0.25">
      <c r="A101" s="193">
        <f>Inscription!I30</f>
        <v>0</v>
      </c>
      <c r="B101" s="194">
        <f>Inscription!J30</f>
        <v>0</v>
      </c>
      <c r="C101" s="195"/>
      <c r="D101" s="32"/>
      <c r="E101" s="32"/>
      <c r="F101" s="196" t="str">
        <f t="shared" si="44"/>
        <v/>
      </c>
      <c r="G101" s="207"/>
      <c r="H101" s="208" t="str">
        <f t="shared" si="45"/>
        <v/>
      </c>
      <c r="I101" s="199" t="str">
        <f>IF(F101="DNS","0",IF(F101="DQ","0",IF(F101="","",IF(F101="DNF","0",LOOKUP(H101,Valeurs!$A$4:'Valeurs'!$A$46,Valeurs!$B$4:'Valeurs'!$B$46)))))</f>
        <v/>
      </c>
    </row>
    <row r="102" spans="1:9" ht="15.75" thickBot="1" x14ac:dyDescent="0.3">
      <c r="A102" s="200">
        <f>Inscription!I31</f>
        <v>0</v>
      </c>
      <c r="B102" s="201">
        <f>Inscription!J31</f>
        <v>0</v>
      </c>
      <c r="C102" s="202"/>
      <c r="D102" s="33"/>
      <c r="E102" s="33"/>
      <c r="F102" s="46" t="str">
        <f>IF(D102="","",IF(D102="DQ","DQ",IF(D102="DNF","DNF",IF(D102="DNS","DNS",AVERAGE(D102,E102)))))</f>
        <v/>
      </c>
      <c r="G102" s="209"/>
      <c r="H102" s="210" t="str">
        <f t="shared" si="45"/>
        <v/>
      </c>
      <c r="I102" s="204" t="str">
        <f>IF(F102="DNS","0",IF(F102="DQ","0",IF(F102="","",IF(F102="DNF","0",LOOKUP(H102,Valeurs!$A$4:'Valeurs'!$A$46,Valeurs!$B$4:'Valeurs'!$B$46)))))</f>
        <v/>
      </c>
    </row>
    <row r="103" spans="1:9" ht="15.75" thickBot="1" x14ac:dyDescent="0.3"/>
    <row r="104" spans="1:9" ht="19.5" customHeight="1" thickBot="1" x14ac:dyDescent="0.3">
      <c r="A104" s="393" t="s">
        <v>60</v>
      </c>
      <c r="B104" s="394"/>
      <c r="C104" s="394"/>
      <c r="D104" s="394"/>
      <c r="E104" s="394"/>
      <c r="F104" s="394"/>
      <c r="G104" s="394"/>
      <c r="H104" s="394"/>
      <c r="I104" s="394"/>
    </row>
    <row r="105" spans="1:9" ht="19.5" customHeight="1" thickBot="1" x14ac:dyDescent="0.3">
      <c r="A105" s="394"/>
      <c r="B105" s="394"/>
      <c r="C105" s="394"/>
      <c r="D105" s="394"/>
      <c r="E105" s="394"/>
      <c r="F105" s="394"/>
      <c r="G105" s="394"/>
      <c r="H105" s="394"/>
      <c r="I105" s="394"/>
    </row>
    <row r="106" spans="1:9" s="185" customFormat="1" ht="30" customHeight="1" thickBot="1" x14ac:dyDescent="0.3">
      <c r="A106" s="182" t="s">
        <v>10</v>
      </c>
      <c r="B106" s="182" t="s">
        <v>11</v>
      </c>
      <c r="C106" s="183"/>
      <c r="D106" s="182" t="s">
        <v>12</v>
      </c>
      <c r="E106" s="182" t="s">
        <v>13</v>
      </c>
      <c r="F106" s="184" t="s">
        <v>14</v>
      </c>
      <c r="G106" s="183"/>
      <c r="H106" s="182" t="s">
        <v>15</v>
      </c>
      <c r="I106" s="182" t="s">
        <v>16</v>
      </c>
    </row>
    <row r="107" spans="1:9" x14ac:dyDescent="0.25">
      <c r="A107" s="186" t="str">
        <f>Inscription!I2</f>
        <v>SSSL</v>
      </c>
      <c r="B107" s="187" t="str">
        <f>Inscription!J2</f>
        <v>Célia Crivellaro Kingsbury</v>
      </c>
      <c r="C107" s="188"/>
      <c r="D107" s="31">
        <v>9.2847222222222213E-4</v>
      </c>
      <c r="E107" s="31">
        <v>9.3101851851851852E-4</v>
      </c>
      <c r="F107" s="189">
        <f>IF(D107="","",IF(D107="DQ","DQ",IF(D107="DNF","DNF",IF(D107="DNS","DNS",AVERAGE(D107,E107)))))</f>
        <v>9.2974537037037027E-4</v>
      </c>
      <c r="G107" s="205"/>
      <c r="H107" s="206">
        <f>IF(F107="DNS","DNS",IF(F107="DQ","DQ",IF(F107="","",IF(F107="DNF","DNF",RANK(F107,$F$107:$F$136,1)))))</f>
        <v>13</v>
      </c>
      <c r="I107" s="192">
        <f>IF(F107="DNS","0",IF(F107="DQ","0",IF(F107="","",IF(F107="DNF","0",LOOKUP(H107,Valeurs!$A$4:'Valeurs'!$A$46,Valeurs!$B$4:'Valeurs'!$B$46)))))</f>
        <v>4</v>
      </c>
    </row>
    <row r="108" spans="1:9" x14ac:dyDescent="0.25">
      <c r="A108" s="193" t="str">
        <f>Inscription!I3</f>
        <v>CASO</v>
      </c>
      <c r="B108" s="194" t="str">
        <f>Inscription!J3</f>
        <v>Laurence Lamarre</v>
      </c>
      <c r="C108" s="195"/>
      <c r="D108" s="32">
        <v>8.7847222222222233E-4</v>
      </c>
      <c r="E108" s="32">
        <v>8.7777777777777778E-4</v>
      </c>
      <c r="F108" s="196">
        <f t="shared" ref="F108:F135" si="46">IF(D108="","",IF(D108="DQ","DQ",IF(D108="DNF","DNF",IF(D108="DNS","DNS",AVERAGE(D108,E108)))))</f>
        <v>8.78125E-4</v>
      </c>
      <c r="G108" s="207"/>
      <c r="H108" s="208">
        <f t="shared" ref="H108:H136" si="47">IF(F108="DNS","DNS",IF(F108="DQ","DQ",IF(F108="","",IF(F108="DNF","DNF",RANK(F108,$F$107:$F$136,1)))))</f>
        <v>10</v>
      </c>
      <c r="I108" s="199">
        <f>IF(F108="DNS","0",IF(F108="DQ","0",IF(F108="","",IF(F108="DNF","0",LOOKUP(H108,Valeurs!$A$4:'Valeurs'!$A$46,Valeurs!$B$4:'Valeurs'!$B$46)))))</f>
        <v>7</v>
      </c>
    </row>
    <row r="109" spans="1:9" x14ac:dyDescent="0.25">
      <c r="A109" s="193" t="str">
        <f>Inscription!I4</f>
        <v>CASO</v>
      </c>
      <c r="B109" s="194" t="str">
        <f>Inscription!J4</f>
        <v>Émilie Boulerne</v>
      </c>
      <c r="C109" s="195"/>
      <c r="D109" s="32">
        <v>7.9861111111111105E-4</v>
      </c>
      <c r="E109" s="32">
        <v>8.0011574074074067E-4</v>
      </c>
      <c r="F109" s="196">
        <f t="shared" si="46"/>
        <v>7.9936342592592581E-4</v>
      </c>
      <c r="G109" s="207"/>
      <c r="H109" s="208">
        <f t="shared" si="47"/>
        <v>6</v>
      </c>
      <c r="I109" s="199">
        <f>IF(F109="DNS","0",IF(F109="DQ","0",IF(F109="","",IF(F109="DNF","0",LOOKUP(H109,Valeurs!$A$4:'Valeurs'!$A$46,Valeurs!$B$4:'Valeurs'!$B$46)))))</f>
        <v>12</v>
      </c>
    </row>
    <row r="110" spans="1:9" x14ac:dyDescent="0.25">
      <c r="A110" s="193" t="str">
        <f>Inscription!I5</f>
        <v>Dam'eauclès</v>
      </c>
      <c r="B110" s="194" t="str">
        <f>Inscription!J5</f>
        <v>Caroline Arcand</v>
      </c>
      <c r="C110" s="195"/>
      <c r="D110" s="32">
        <v>8.2604166666666666E-4</v>
      </c>
      <c r="E110" s="32">
        <v>8.2361111111111101E-4</v>
      </c>
      <c r="F110" s="196">
        <f t="shared" si="46"/>
        <v>8.2482638888888883E-4</v>
      </c>
      <c r="G110" s="207"/>
      <c r="H110" s="208">
        <f t="shared" si="47"/>
        <v>7</v>
      </c>
      <c r="I110" s="199">
        <f>IF(F110="DNS","0",IF(F110="DQ","0",IF(F110="","",IF(F110="DNF","0",LOOKUP(H110,Valeurs!$A$4:'Valeurs'!$A$46,Valeurs!$B$4:'Valeurs'!$B$46)))))</f>
        <v>11</v>
      </c>
    </row>
    <row r="111" spans="1:9" x14ac:dyDescent="0.25">
      <c r="A111" s="193" t="str">
        <f>Inscription!I6</f>
        <v>Dam'eauclès</v>
      </c>
      <c r="B111" s="194" t="str">
        <f>Inscription!J6</f>
        <v>Tamara Jacques</v>
      </c>
      <c r="C111" s="195"/>
      <c r="D111" s="32">
        <v>9.3136574074074074E-4</v>
      </c>
      <c r="E111" s="32">
        <v>9.306712962962963E-4</v>
      </c>
      <c r="F111" s="196">
        <f t="shared" si="46"/>
        <v>9.3101851851851852E-4</v>
      </c>
      <c r="G111" s="207"/>
      <c r="H111" s="208">
        <f t="shared" si="47"/>
        <v>14</v>
      </c>
      <c r="I111" s="199">
        <f>IF(F111="DNS","0",IF(F111="DQ","0",IF(F111="","",IF(F111="DNF","0",LOOKUP(H111,Valeurs!$A$4:'Valeurs'!$A$46,Valeurs!$B$4:'Valeurs'!$B$46)))))</f>
        <v>3</v>
      </c>
    </row>
    <row r="112" spans="1:9" x14ac:dyDescent="0.25">
      <c r="A112" s="193" t="str">
        <f>Inscription!I7</f>
        <v>O'méga</v>
      </c>
      <c r="B112" s="194" t="str">
        <f>Inscription!J7</f>
        <v>Josée Miron</v>
      </c>
      <c r="C112" s="195"/>
      <c r="D112" s="32">
        <v>1.063425925925926E-3</v>
      </c>
      <c r="E112" s="32">
        <v>1.0655092592592593E-3</v>
      </c>
      <c r="F112" s="196">
        <f t="shared" si="46"/>
        <v>1.0644675925925925E-3</v>
      </c>
      <c r="G112" s="207"/>
      <c r="H112" s="208">
        <f t="shared" si="47"/>
        <v>18</v>
      </c>
      <c r="I112" s="199">
        <f>IF(F112="DNS","0",IF(F112="DQ","0",IF(F112="","",IF(F112="DNF","0",LOOKUP(H112,Valeurs!$A$4:'Valeurs'!$A$46,Valeurs!$B$4:'Valeurs'!$B$46)))))</f>
        <v>0</v>
      </c>
    </row>
    <row r="113" spans="1:9" x14ac:dyDescent="0.25">
      <c r="A113" s="193" t="str">
        <f>Inscription!I8</f>
        <v>Rouville Surf</v>
      </c>
      <c r="B113" s="194" t="str">
        <f>Inscription!J8</f>
        <v>Marie-Hélène Paquette</v>
      </c>
      <c r="C113" s="195"/>
      <c r="D113" s="32">
        <v>7.7986111111111105E-4</v>
      </c>
      <c r="E113" s="32">
        <v>7.7951388888888894E-4</v>
      </c>
      <c r="F113" s="196">
        <f t="shared" si="46"/>
        <v>7.796875E-4</v>
      </c>
      <c r="G113" s="207"/>
      <c r="H113" s="208">
        <f t="shared" si="47"/>
        <v>4</v>
      </c>
      <c r="I113" s="199">
        <f>IF(F113="DNS","0",IF(F113="DQ","0",IF(F113="","",IF(F113="DNF","0",LOOKUP(H113,Valeurs!$A$4:'Valeurs'!$A$46,Valeurs!$B$4:'Valeurs'!$B$46)))))</f>
        <v>14</v>
      </c>
    </row>
    <row r="114" spans="1:9" x14ac:dyDescent="0.25">
      <c r="A114" s="193" t="str">
        <f>Inscription!I9</f>
        <v>Rouville Surf</v>
      </c>
      <c r="B114" s="194" t="str">
        <f>Inscription!J9</f>
        <v>Claudine Courteau-Godmaire</v>
      </c>
      <c r="C114" s="195"/>
      <c r="D114" s="32">
        <v>7.577546296296296E-4</v>
      </c>
      <c r="E114" s="32">
        <v>7.5810185185185182E-4</v>
      </c>
      <c r="F114" s="196">
        <f t="shared" si="46"/>
        <v>7.5792824074074065E-4</v>
      </c>
      <c r="G114" s="207"/>
      <c r="H114" s="208">
        <f t="shared" si="47"/>
        <v>3</v>
      </c>
      <c r="I114" s="199">
        <f>IF(F114="DNS","0",IF(F114="DQ","0",IF(F114="","",IF(F114="DNF","0",LOOKUP(H114,Valeurs!$A$4:'Valeurs'!$A$46,Valeurs!$B$4:'Valeurs'!$B$46)))))</f>
        <v>16</v>
      </c>
    </row>
    <row r="115" spans="1:9" x14ac:dyDescent="0.25">
      <c r="A115" s="193" t="str">
        <f>Inscription!I10</f>
        <v>Rouville Surf</v>
      </c>
      <c r="B115" s="194" t="str">
        <f>Inscription!J10</f>
        <v>Ana Jaimes</v>
      </c>
      <c r="C115" s="195"/>
      <c r="D115" s="32">
        <v>8.9432870370370371E-4</v>
      </c>
      <c r="E115" s="32">
        <v>8.9548611111111122E-4</v>
      </c>
      <c r="F115" s="196">
        <f t="shared" si="46"/>
        <v>8.9490740740740741E-4</v>
      </c>
      <c r="G115" s="207"/>
      <c r="H115" s="208">
        <f t="shared" si="47"/>
        <v>11</v>
      </c>
      <c r="I115" s="199">
        <f>IF(F115="DNS","0",IF(F115="DQ","0",IF(F115="","",IF(F115="DNF","0",LOOKUP(H115,Valeurs!$A$4:'Valeurs'!$A$46,Valeurs!$B$4:'Valeurs'!$B$46)))))</f>
        <v>6</v>
      </c>
    </row>
    <row r="116" spans="1:9" x14ac:dyDescent="0.25">
      <c r="A116" s="193" t="str">
        <f>Inscription!I11</f>
        <v>Rouville Surf</v>
      </c>
      <c r="B116" s="194" t="str">
        <f>Inscription!J11</f>
        <v>Gabrièle St-Georges</v>
      </c>
      <c r="C116" s="195"/>
      <c r="D116" s="32">
        <v>8.267361111111111E-4</v>
      </c>
      <c r="E116" s="32">
        <v>8.2349537037037037E-4</v>
      </c>
      <c r="F116" s="196">
        <f t="shared" si="46"/>
        <v>8.2511574074074074E-4</v>
      </c>
      <c r="G116" s="207"/>
      <c r="H116" s="208">
        <f t="shared" si="47"/>
        <v>8</v>
      </c>
      <c r="I116" s="199">
        <f>IF(F116="DNS","0",IF(F116="DQ","0",IF(F116="","",IF(F116="DNF","0",LOOKUP(H116,Valeurs!$A$4:'Valeurs'!$A$46,Valeurs!$B$4:'Valeurs'!$B$46)))))</f>
        <v>10</v>
      </c>
    </row>
    <row r="117" spans="1:9" x14ac:dyDescent="0.25">
      <c r="A117" s="193" t="str">
        <f>Inscription!I12</f>
        <v>Rouville Surf</v>
      </c>
      <c r="B117" s="194" t="str">
        <f>Inscription!J12</f>
        <v>Mariama Keita</v>
      </c>
      <c r="C117" s="195"/>
      <c r="D117" s="32">
        <v>8.5752314814814816E-4</v>
      </c>
      <c r="E117" s="32">
        <v>8.5891203703703694E-4</v>
      </c>
      <c r="F117" s="196">
        <f t="shared" si="46"/>
        <v>8.582175925925925E-4</v>
      </c>
      <c r="G117" s="207"/>
      <c r="H117" s="208">
        <f t="shared" si="47"/>
        <v>9</v>
      </c>
      <c r="I117" s="199">
        <f>IF(F117="DNS","0",IF(F117="DQ","0",IF(F117="","",IF(F117="DNF","0",LOOKUP(H117,Valeurs!$A$4:'Valeurs'!$A$46,Valeurs!$B$4:'Valeurs'!$B$46)))))</f>
        <v>8</v>
      </c>
    </row>
    <row r="118" spans="1:9" x14ac:dyDescent="0.25">
      <c r="A118" s="193" t="str">
        <f>Inscription!I13</f>
        <v>30deux</v>
      </c>
      <c r="B118" s="194" t="str">
        <f>Inscription!J13</f>
        <v>Marie-Pier Anctil</v>
      </c>
      <c r="C118" s="195"/>
      <c r="D118" s="32">
        <v>1.0423611111111111E-3</v>
      </c>
      <c r="E118" s="32">
        <v>1.0246527777777778E-3</v>
      </c>
      <c r="F118" s="196">
        <f t="shared" si="46"/>
        <v>1.0335069444444445E-3</v>
      </c>
      <c r="G118" s="207"/>
      <c r="H118" s="208">
        <f t="shared" si="47"/>
        <v>16</v>
      </c>
      <c r="I118" s="199">
        <f>IF(F118="DNS","0",IF(F118="DQ","0",IF(F118="","",IF(F118="DNF","0",LOOKUP(H118,Valeurs!$A$4:'Valeurs'!$A$46,Valeurs!$B$4:'Valeurs'!$B$46)))))</f>
        <v>1</v>
      </c>
    </row>
    <row r="119" spans="1:9" x14ac:dyDescent="0.25">
      <c r="A119" s="193" t="str">
        <f>Inscription!I14</f>
        <v>30deux</v>
      </c>
      <c r="B119" s="194" t="str">
        <f>Inscription!J14</f>
        <v>Emmanuelle Hudon</v>
      </c>
      <c r="C119" s="195"/>
      <c r="D119" s="32">
        <v>9.2060185185185203E-4</v>
      </c>
      <c r="E119" s="32">
        <v>9.208333333333334E-4</v>
      </c>
      <c r="F119" s="196">
        <f t="shared" si="46"/>
        <v>9.2071759259259277E-4</v>
      </c>
      <c r="G119" s="207"/>
      <c r="H119" s="208">
        <f t="shared" si="47"/>
        <v>12</v>
      </c>
      <c r="I119" s="199">
        <f>IF(F119="DNS","0",IF(F119="DQ","0",IF(F119="","",IF(F119="DNF","0",LOOKUP(H119,Valeurs!$A$4:'Valeurs'!$A$46,Valeurs!$B$4:'Valeurs'!$B$46)))))</f>
        <v>5</v>
      </c>
    </row>
    <row r="120" spans="1:9" x14ac:dyDescent="0.25">
      <c r="A120" s="193" t="str">
        <f>Inscription!I15</f>
        <v>30deux</v>
      </c>
      <c r="B120" s="194" t="str">
        <f>Inscription!J15</f>
        <v>Alexandra Ladouceur</v>
      </c>
      <c r="C120" s="195"/>
      <c r="D120" s="32">
        <v>7.3576388888888877E-4</v>
      </c>
      <c r="E120" s="32">
        <v>7.3564814814814803E-4</v>
      </c>
      <c r="F120" s="196">
        <f t="shared" si="46"/>
        <v>7.3570601851851835E-4</v>
      </c>
      <c r="G120" s="207"/>
      <c r="H120" s="208">
        <f t="shared" si="47"/>
        <v>1</v>
      </c>
      <c r="I120" s="199">
        <f>IF(F120="DNS","0",IF(F120="DQ","0",IF(F120="","",IF(F120="DNF","0",LOOKUP(H120,Valeurs!$A$4:'Valeurs'!$A$46,Valeurs!$B$4:'Valeurs'!$B$46)))))</f>
        <v>20</v>
      </c>
    </row>
    <row r="121" spans="1:9" x14ac:dyDescent="0.25">
      <c r="A121" s="193" t="str">
        <f>Inscription!I16</f>
        <v>30deux</v>
      </c>
      <c r="B121" s="194" t="str">
        <f>Inscription!J16</f>
        <v>Camille Gaudreault</v>
      </c>
      <c r="C121" s="195"/>
      <c r="D121" s="32">
        <v>7.8923611111111121E-4</v>
      </c>
      <c r="E121" s="32">
        <v>7.8877314814814815E-4</v>
      </c>
      <c r="F121" s="196">
        <f t="shared" si="46"/>
        <v>7.8900462962962973E-4</v>
      </c>
      <c r="G121" s="207"/>
      <c r="H121" s="208">
        <f t="shared" si="47"/>
        <v>5</v>
      </c>
      <c r="I121" s="199">
        <f>IF(F121="DNS","0",IF(F121="DQ","0",IF(F121="","",IF(F121="DNF","0",LOOKUP(H121,Valeurs!$A$4:'Valeurs'!$A$46,Valeurs!$B$4:'Valeurs'!$B$46)))))</f>
        <v>13</v>
      </c>
    </row>
    <row r="122" spans="1:9" x14ac:dyDescent="0.25">
      <c r="A122" s="193" t="str">
        <f>Inscription!I17</f>
        <v>30deux</v>
      </c>
      <c r="B122" s="194" t="str">
        <f>Inscription!J17</f>
        <v>Sarah-Laurence Morin</v>
      </c>
      <c r="C122" s="195"/>
      <c r="D122" s="32">
        <v>7.3645833333333332E-4</v>
      </c>
      <c r="E122" s="32">
        <v>7.3749999999999998E-4</v>
      </c>
      <c r="F122" s="196">
        <f t="shared" si="46"/>
        <v>7.369791666666666E-4</v>
      </c>
      <c r="G122" s="207"/>
      <c r="H122" s="208">
        <f t="shared" si="47"/>
        <v>2</v>
      </c>
      <c r="I122" s="199">
        <f>IF(F122="DNS","0",IF(F122="DQ","0",IF(F122="","",IF(F122="DNF","0",LOOKUP(H122,Valeurs!$A$4:'Valeurs'!$A$46,Valeurs!$B$4:'Valeurs'!$B$46)))))</f>
        <v>18</v>
      </c>
    </row>
    <row r="123" spans="1:9" x14ac:dyDescent="0.25">
      <c r="A123" s="193" t="str">
        <f>Inscription!I18</f>
        <v>30deux</v>
      </c>
      <c r="B123" s="194" t="str">
        <f>Inscription!J18</f>
        <v>Noémie Desjardins</v>
      </c>
      <c r="C123" s="195"/>
      <c r="D123" s="32" t="s">
        <v>145</v>
      </c>
      <c r="E123" s="32" t="s">
        <v>145</v>
      </c>
      <c r="F123" s="196" t="str">
        <f t="shared" si="46"/>
        <v>DNS</v>
      </c>
      <c r="G123" s="207"/>
      <c r="H123" s="208" t="str">
        <f t="shared" si="47"/>
        <v>DNS</v>
      </c>
      <c r="I123" s="199" t="str">
        <f>IF(F123="DNS","0",IF(F123="DQ","0",IF(F123="","",IF(F123="DNF","0",LOOKUP(H123,Valeurs!$A$4:'Valeurs'!$A$46,Valeurs!$B$4:'Valeurs'!$B$46)))))</f>
        <v>0</v>
      </c>
    </row>
    <row r="124" spans="1:9" x14ac:dyDescent="0.25">
      <c r="A124" s="193" t="str">
        <f>Inscription!I19</f>
        <v>CSRN</v>
      </c>
      <c r="B124" s="194" t="str">
        <f>Inscription!J19</f>
        <v>Raphaëlle Tétreault</v>
      </c>
      <c r="C124" s="195"/>
      <c r="D124" s="32">
        <v>1.0988425925925924E-3</v>
      </c>
      <c r="E124" s="32">
        <v>1.1013888888888887E-3</v>
      </c>
      <c r="F124" s="196">
        <f t="shared" si="46"/>
        <v>1.1001157407407405E-3</v>
      </c>
      <c r="G124" s="207"/>
      <c r="H124" s="208">
        <f t="shared" si="47"/>
        <v>19</v>
      </c>
      <c r="I124" s="199">
        <f>IF(F124="DNS","0",IF(F124="DQ","0",IF(F124="","",IF(F124="DNF","0",LOOKUP(H124,Valeurs!$A$4:'Valeurs'!$A$46,Valeurs!$B$4:'Valeurs'!$B$46)))))</f>
        <v>0</v>
      </c>
    </row>
    <row r="125" spans="1:9" x14ac:dyDescent="0.25">
      <c r="A125" s="193" t="str">
        <f>Inscription!I20</f>
        <v>Gatineau</v>
      </c>
      <c r="B125" s="194" t="str">
        <f>Inscription!J20</f>
        <v>Isabelle Carrier</v>
      </c>
      <c r="C125" s="195"/>
      <c r="D125" s="32">
        <v>9.9178240740740759E-4</v>
      </c>
      <c r="E125" s="32">
        <v>9.932870370370371E-4</v>
      </c>
      <c r="F125" s="196">
        <f t="shared" si="46"/>
        <v>9.9253472222222234E-4</v>
      </c>
      <c r="G125" s="207"/>
      <c r="H125" s="208">
        <f t="shared" si="47"/>
        <v>15</v>
      </c>
      <c r="I125" s="199">
        <f>IF(F125="DNS","0",IF(F125="DQ","0",IF(F125="","",IF(F125="DNF","0",LOOKUP(H125,Valeurs!$A$4:'Valeurs'!$A$46,Valeurs!$B$4:'Valeurs'!$B$46)))))</f>
        <v>2</v>
      </c>
    </row>
    <row r="126" spans="1:9" x14ac:dyDescent="0.25">
      <c r="A126" s="193" t="str">
        <f>Inscription!I21</f>
        <v>Gatineau</v>
      </c>
      <c r="B126" s="194" t="str">
        <f>Inscription!J21</f>
        <v>Jessica Carrier</v>
      </c>
      <c r="C126" s="195"/>
      <c r="D126" s="32">
        <v>1.0365740740740741E-3</v>
      </c>
      <c r="E126" s="32">
        <v>1.0336805555555555E-3</v>
      </c>
      <c r="F126" s="196">
        <f t="shared" si="46"/>
        <v>1.0351273148148147E-3</v>
      </c>
      <c r="G126" s="207"/>
      <c r="H126" s="208">
        <f t="shared" si="47"/>
        <v>17</v>
      </c>
      <c r="I126" s="199">
        <f>IF(F126="DNS","0",IF(F126="DQ","0",IF(F126="","",IF(F126="DNF","0",LOOKUP(H126,Valeurs!$A$4:'Valeurs'!$A$46,Valeurs!$B$4:'Valeurs'!$B$46)))))</f>
        <v>0</v>
      </c>
    </row>
    <row r="127" spans="1:9" x14ac:dyDescent="0.25">
      <c r="A127" s="193">
        <f>Inscription!I22</f>
        <v>0</v>
      </c>
      <c r="B127" s="194">
        <f>Inscription!J22</f>
        <v>0</v>
      </c>
      <c r="C127" s="195"/>
      <c r="D127" s="32"/>
      <c r="E127" s="32"/>
      <c r="F127" s="196" t="str">
        <f t="shared" si="46"/>
        <v/>
      </c>
      <c r="G127" s="207"/>
      <c r="H127" s="208" t="str">
        <f t="shared" si="47"/>
        <v/>
      </c>
      <c r="I127" s="199" t="str">
        <f>IF(F127="DNS","0",IF(F127="DQ","0",IF(F127="","",IF(F127="DNF","0",LOOKUP(H127,Valeurs!$A$4:'Valeurs'!$A$46,Valeurs!$B$4:'Valeurs'!$B$46)))))</f>
        <v/>
      </c>
    </row>
    <row r="128" spans="1:9" x14ac:dyDescent="0.25">
      <c r="A128" s="193">
        <f>Inscription!I23</f>
        <v>0</v>
      </c>
      <c r="B128" s="194">
        <f>Inscription!J23</f>
        <v>0</v>
      </c>
      <c r="C128" s="195"/>
      <c r="D128" s="32"/>
      <c r="E128" s="32"/>
      <c r="F128" s="196" t="str">
        <f t="shared" si="46"/>
        <v/>
      </c>
      <c r="G128" s="207"/>
      <c r="H128" s="208" t="str">
        <f t="shared" si="47"/>
        <v/>
      </c>
      <c r="I128" s="199" t="str">
        <f>IF(F128="DNS","0",IF(F128="DQ","0",IF(F128="","",IF(F128="DNF","0",LOOKUP(H128,Valeurs!$A$4:'Valeurs'!$A$46,Valeurs!$B$4:'Valeurs'!$B$46)))))</f>
        <v/>
      </c>
    </row>
    <row r="129" spans="1:9" x14ac:dyDescent="0.25">
      <c r="A129" s="193">
        <f>Inscription!I24</f>
        <v>0</v>
      </c>
      <c r="B129" s="194">
        <f>Inscription!J24</f>
        <v>0</v>
      </c>
      <c r="C129" s="195"/>
      <c r="D129" s="32"/>
      <c r="E129" s="32"/>
      <c r="F129" s="196" t="str">
        <f t="shared" si="46"/>
        <v/>
      </c>
      <c r="G129" s="207"/>
      <c r="H129" s="208" t="str">
        <f t="shared" si="47"/>
        <v/>
      </c>
      <c r="I129" s="199" t="str">
        <f>IF(F129="DNS","0",IF(F129="DQ","0",IF(F129="","",IF(F129="DNF","0",LOOKUP(H129,Valeurs!$A$4:'Valeurs'!$A$46,Valeurs!$B$4:'Valeurs'!$B$46)))))</f>
        <v/>
      </c>
    </row>
    <row r="130" spans="1:9" x14ac:dyDescent="0.25">
      <c r="A130" s="193">
        <f>Inscription!I25</f>
        <v>0</v>
      </c>
      <c r="B130" s="194">
        <f>Inscription!J25</f>
        <v>0</v>
      </c>
      <c r="C130" s="195"/>
      <c r="D130" s="32"/>
      <c r="E130" s="32"/>
      <c r="F130" s="196" t="str">
        <f t="shared" si="46"/>
        <v/>
      </c>
      <c r="G130" s="207"/>
      <c r="H130" s="208" t="str">
        <f t="shared" si="47"/>
        <v/>
      </c>
      <c r="I130" s="199" t="str">
        <f>IF(F130="DNS","0",IF(F130="DQ","0",IF(F130="","",IF(F130="DNF","0",LOOKUP(H130,Valeurs!$A$4:'Valeurs'!$A$46,Valeurs!$B$4:'Valeurs'!$B$46)))))</f>
        <v/>
      </c>
    </row>
    <row r="131" spans="1:9" x14ac:dyDescent="0.25">
      <c r="A131" s="193">
        <f>Inscription!I26</f>
        <v>0</v>
      </c>
      <c r="B131" s="194">
        <f>Inscription!J26</f>
        <v>0</v>
      </c>
      <c r="C131" s="195"/>
      <c r="D131" s="32"/>
      <c r="E131" s="32"/>
      <c r="F131" s="196" t="str">
        <f t="shared" si="46"/>
        <v/>
      </c>
      <c r="G131" s="207"/>
      <c r="H131" s="208" t="str">
        <f t="shared" si="47"/>
        <v/>
      </c>
      <c r="I131" s="199" t="str">
        <f>IF(F131="DNS","0",IF(F131="DQ","0",IF(F131="","",IF(F131="DNF","0",LOOKUP(H131,Valeurs!$A$4:'Valeurs'!$A$46,Valeurs!$B$4:'Valeurs'!$B$46)))))</f>
        <v/>
      </c>
    </row>
    <row r="132" spans="1:9" x14ac:dyDescent="0.25">
      <c r="A132" s="193">
        <f>Inscription!I27</f>
        <v>0</v>
      </c>
      <c r="B132" s="194">
        <f>Inscription!J27</f>
        <v>0</v>
      </c>
      <c r="C132" s="195"/>
      <c r="D132" s="32"/>
      <c r="E132" s="32"/>
      <c r="F132" s="196" t="str">
        <f t="shared" si="46"/>
        <v/>
      </c>
      <c r="G132" s="207"/>
      <c r="H132" s="208" t="str">
        <f t="shared" si="47"/>
        <v/>
      </c>
      <c r="I132" s="199" t="str">
        <f>IF(F132="DNS","0",IF(F132="DQ","0",IF(F132="","",IF(F132="DNF","0",LOOKUP(H132,Valeurs!$A$4:'Valeurs'!$A$46,Valeurs!$B$4:'Valeurs'!$B$46)))))</f>
        <v/>
      </c>
    </row>
    <row r="133" spans="1:9" x14ac:dyDescent="0.25">
      <c r="A133" s="193">
        <f>Inscription!I28</f>
        <v>0</v>
      </c>
      <c r="B133" s="194">
        <f>Inscription!J28</f>
        <v>0</v>
      </c>
      <c r="C133" s="195"/>
      <c r="D133" s="32"/>
      <c r="E133" s="32"/>
      <c r="F133" s="196" t="str">
        <f t="shared" si="46"/>
        <v/>
      </c>
      <c r="G133" s="207"/>
      <c r="H133" s="208" t="str">
        <f t="shared" si="47"/>
        <v/>
      </c>
      <c r="I133" s="199" t="str">
        <f>IF(F133="DNS","0",IF(F133="DQ","0",IF(F133="","",IF(F133="DNF","0",LOOKUP(H133,Valeurs!$A$4:'Valeurs'!$A$46,Valeurs!$B$4:'Valeurs'!$B$46)))))</f>
        <v/>
      </c>
    </row>
    <row r="134" spans="1:9" x14ac:dyDescent="0.25">
      <c r="A134" s="193">
        <f>Inscription!I29</f>
        <v>0</v>
      </c>
      <c r="B134" s="194">
        <f>Inscription!J29</f>
        <v>0</v>
      </c>
      <c r="C134" s="195"/>
      <c r="D134" s="32"/>
      <c r="E134" s="32"/>
      <c r="F134" s="196" t="str">
        <f t="shared" si="46"/>
        <v/>
      </c>
      <c r="G134" s="207"/>
      <c r="H134" s="208" t="str">
        <f t="shared" si="47"/>
        <v/>
      </c>
      <c r="I134" s="199" t="str">
        <f>IF(F134="DNS","0",IF(F134="DQ","0",IF(F134="","",IF(F134="DNF","0",LOOKUP(H134,Valeurs!$A$4:'Valeurs'!$A$46,Valeurs!$B$4:'Valeurs'!$B$46)))))</f>
        <v/>
      </c>
    </row>
    <row r="135" spans="1:9" x14ac:dyDescent="0.25">
      <c r="A135" s="193">
        <f>Inscription!I30</f>
        <v>0</v>
      </c>
      <c r="B135" s="194">
        <f>Inscription!J30</f>
        <v>0</v>
      </c>
      <c r="C135" s="195"/>
      <c r="D135" s="32"/>
      <c r="E135" s="32"/>
      <c r="F135" s="196" t="str">
        <f t="shared" si="46"/>
        <v/>
      </c>
      <c r="G135" s="207"/>
      <c r="H135" s="208" t="str">
        <f t="shared" si="47"/>
        <v/>
      </c>
      <c r="I135" s="199" t="str">
        <f>IF(F135="DNS","0",IF(F135="DQ","0",IF(F135="","",IF(F135="DNF","0",LOOKUP(H135,Valeurs!$A$4:'Valeurs'!$A$46,Valeurs!$B$4:'Valeurs'!$B$46)))))</f>
        <v/>
      </c>
    </row>
    <row r="136" spans="1:9" ht="15.75" thickBot="1" x14ac:dyDescent="0.3">
      <c r="A136" s="200">
        <f>Inscription!I31</f>
        <v>0</v>
      </c>
      <c r="B136" s="201">
        <f>Inscription!J31</f>
        <v>0</v>
      </c>
      <c r="C136" s="202"/>
      <c r="D136" s="33"/>
      <c r="E136" s="33"/>
      <c r="F136" s="46" t="str">
        <f>IF(D136="","",IF(D136="DQ","DQ",IF(D136="DNF","DNF",IF(D136="DNS","DNS",AVERAGE(D136,E136)))))</f>
        <v/>
      </c>
      <c r="G136" s="209"/>
      <c r="H136" s="210" t="str">
        <f t="shared" si="47"/>
        <v/>
      </c>
      <c r="I136" s="204" t="str">
        <f>IF(F136="DNS","0",IF(F136="DQ","0",IF(F136="","",IF(F136="DNF","0",LOOKUP(H136,Valeurs!$A$4:'Valeurs'!$A$46,Valeurs!$B$4:'Valeurs'!$B$46)))))</f>
        <v/>
      </c>
    </row>
    <row r="137" spans="1:9" ht="15.75" thickBot="1" x14ac:dyDescent="0.3"/>
    <row r="138" spans="1:9" ht="19.5" customHeight="1" thickBot="1" x14ac:dyDescent="0.3">
      <c r="A138" s="393" t="s">
        <v>61</v>
      </c>
      <c r="B138" s="394"/>
      <c r="C138" s="394"/>
      <c r="D138" s="394"/>
      <c r="E138" s="394"/>
      <c r="F138" s="394"/>
      <c r="G138" s="394"/>
      <c r="H138" s="394"/>
      <c r="I138" s="394"/>
    </row>
    <row r="139" spans="1:9" ht="19.5" customHeight="1" thickBot="1" x14ac:dyDescent="0.3">
      <c r="A139" s="394"/>
      <c r="B139" s="394"/>
      <c r="C139" s="394"/>
      <c r="D139" s="394"/>
      <c r="E139" s="394"/>
      <c r="F139" s="394"/>
      <c r="G139" s="394"/>
      <c r="H139" s="394"/>
      <c r="I139" s="394"/>
    </row>
    <row r="140" spans="1:9" s="185" customFormat="1" ht="30" customHeight="1" thickBot="1" x14ac:dyDescent="0.3">
      <c r="A140" s="182" t="s">
        <v>10</v>
      </c>
      <c r="B140" s="182" t="s">
        <v>11</v>
      </c>
      <c r="C140" s="183"/>
      <c r="D140" s="182" t="s">
        <v>12</v>
      </c>
      <c r="E140" s="182" t="s">
        <v>13</v>
      </c>
      <c r="F140" s="184" t="s">
        <v>14</v>
      </c>
      <c r="G140" s="183"/>
      <c r="H140" s="182" t="s">
        <v>15</v>
      </c>
      <c r="I140" s="182" t="s">
        <v>16</v>
      </c>
    </row>
    <row r="141" spans="1:9" x14ac:dyDescent="0.25">
      <c r="A141" s="186" t="str">
        <f>Inscription!I2</f>
        <v>SSSL</v>
      </c>
      <c r="B141" s="187" t="str">
        <f>Inscription!J2</f>
        <v>Célia Crivellaro Kingsbury</v>
      </c>
      <c r="C141" s="188"/>
      <c r="D141" s="31">
        <v>6.1446759259259256E-4</v>
      </c>
      <c r="E141" s="31">
        <v>6.1701388888888895E-4</v>
      </c>
      <c r="F141" s="189">
        <f>IF(D141="","",IF(D141="DQ","DQ",IF(D141="DNF","DNF",IF(D141="DNS","DNS",AVERAGE(D141,E141)))))</f>
        <v>6.157407407407407E-4</v>
      </c>
      <c r="G141" s="205"/>
      <c r="H141" s="206">
        <f>IF(F141="DNS","DNS",IF(F141="DQ","DQ",IF(F141="","",IF(F141="DNF","DNF",RANK(F141,$F$141:$F$170,1)))))</f>
        <v>11</v>
      </c>
      <c r="I141" s="192">
        <f>IF(F141="DNS","0",IF(F141="DQ","0",IF(F141="","",IF(F141="DNF","0",LOOKUP(H141,Valeurs!$A$4:'Valeurs'!$A$46,Valeurs!$B$4:'Valeurs'!$B$46)))))</f>
        <v>6</v>
      </c>
    </row>
    <row r="142" spans="1:9" x14ac:dyDescent="0.25">
      <c r="A142" s="193" t="str">
        <f>Inscription!I3</f>
        <v>CASO</v>
      </c>
      <c r="B142" s="194" t="str">
        <f>Inscription!J3</f>
        <v>Laurence Lamarre</v>
      </c>
      <c r="C142" s="195"/>
      <c r="D142" s="32" t="s">
        <v>145</v>
      </c>
      <c r="E142" s="32" t="s">
        <v>145</v>
      </c>
      <c r="F142" s="196" t="str">
        <f t="shared" ref="F142:F170" si="48">IF(D142="","",IF(D142="DQ","DQ",IF(D142="DNF","DNF",IF(D142="DNS","DNS",AVERAGE(D142,E142)))))</f>
        <v>DNS</v>
      </c>
      <c r="G142" s="207"/>
      <c r="H142" s="208" t="str">
        <f t="shared" ref="H142:H170" si="49">IF(F142="DNS","DNS",IF(F142="DQ","DQ",IF(F142="","",IF(F142="DNF","DNF",RANK(F142,$F$141:$F$170,1)))))</f>
        <v>DNS</v>
      </c>
      <c r="I142" s="199" t="str">
        <f>IF(F142="DNS","0",IF(F142="DQ","0",IF(F142="","",IF(F142="DNF","0",LOOKUP(H142,Valeurs!$A$4:'Valeurs'!$A$46,Valeurs!$B$4:'Valeurs'!$B$46)))))</f>
        <v>0</v>
      </c>
    </row>
    <row r="143" spans="1:9" x14ac:dyDescent="0.25">
      <c r="A143" s="193" t="str">
        <f>Inscription!I4</f>
        <v>CASO</v>
      </c>
      <c r="B143" s="194" t="str">
        <f>Inscription!J4</f>
        <v>Émilie Boulerne</v>
      </c>
      <c r="C143" s="195"/>
      <c r="D143" s="32">
        <v>5.135416666666666E-4</v>
      </c>
      <c r="E143" s="32">
        <v>5.1435185185185178E-4</v>
      </c>
      <c r="F143" s="196">
        <f t="shared" si="48"/>
        <v>5.1394675925925913E-4</v>
      </c>
      <c r="G143" s="207"/>
      <c r="H143" s="208">
        <f t="shared" si="49"/>
        <v>3</v>
      </c>
      <c r="I143" s="199">
        <f>IF(F143="DNS","0",IF(F143="DQ","0",IF(F143="","",IF(F143="DNF","0",LOOKUP(H143,Valeurs!$A$4:'Valeurs'!$A$46,Valeurs!$B$4:'Valeurs'!$B$46)))))</f>
        <v>16</v>
      </c>
    </row>
    <row r="144" spans="1:9" x14ac:dyDescent="0.25">
      <c r="A144" s="193" t="str">
        <f>Inscription!I5</f>
        <v>Dam'eauclès</v>
      </c>
      <c r="B144" s="194" t="str">
        <f>Inscription!J5</f>
        <v>Caroline Arcand</v>
      </c>
      <c r="C144" s="195"/>
      <c r="D144" s="32">
        <v>5.5439814814814815E-4</v>
      </c>
      <c r="E144" s="32">
        <v>5.5729166666666666E-4</v>
      </c>
      <c r="F144" s="196">
        <f t="shared" si="48"/>
        <v>5.5584490740740746E-4</v>
      </c>
      <c r="G144" s="207"/>
      <c r="H144" s="208">
        <f t="shared" si="49"/>
        <v>7</v>
      </c>
      <c r="I144" s="199">
        <f>IF(F144="DNS","0",IF(F144="DQ","0",IF(F144="","",IF(F144="DNF","0",LOOKUP(H144,Valeurs!$A$4:'Valeurs'!$A$46,Valeurs!$B$4:'Valeurs'!$B$46)))))</f>
        <v>11</v>
      </c>
    </row>
    <row r="145" spans="1:9" x14ac:dyDescent="0.25">
      <c r="A145" s="193" t="str">
        <f>Inscription!I6</f>
        <v>Dam'eauclès</v>
      </c>
      <c r="B145" s="194" t="str">
        <f>Inscription!J6</f>
        <v>Tamara Jacques</v>
      </c>
      <c r="C145" s="195"/>
      <c r="D145" s="32">
        <v>5.5300925925925927E-4</v>
      </c>
      <c r="E145" s="32">
        <v>5.5451388888888889E-4</v>
      </c>
      <c r="F145" s="196">
        <f t="shared" si="48"/>
        <v>5.5376157407407414E-4</v>
      </c>
      <c r="G145" s="207"/>
      <c r="H145" s="208">
        <f t="shared" si="49"/>
        <v>6</v>
      </c>
      <c r="I145" s="199">
        <f>IF(F145="DNS","0",IF(F145="DQ","0",IF(F145="","",IF(F145="DNF","0",LOOKUP(H145,Valeurs!$A$4:'Valeurs'!$A$46,Valeurs!$B$4:'Valeurs'!$B$46)))))</f>
        <v>12</v>
      </c>
    </row>
    <row r="146" spans="1:9" x14ac:dyDescent="0.25">
      <c r="A146" s="193" t="str">
        <f>Inscription!I7</f>
        <v>O'méga</v>
      </c>
      <c r="B146" s="194" t="str">
        <f>Inscription!J7</f>
        <v>Josée Miron</v>
      </c>
      <c r="C146" s="195"/>
      <c r="D146" s="32">
        <v>7.2048611111111109E-4</v>
      </c>
      <c r="E146" s="32">
        <v>7.193287037037038E-4</v>
      </c>
      <c r="F146" s="196">
        <f t="shared" si="48"/>
        <v>7.1990740740740739E-4</v>
      </c>
      <c r="G146" s="207"/>
      <c r="H146" s="208">
        <f t="shared" si="49"/>
        <v>15</v>
      </c>
      <c r="I146" s="199">
        <f>IF(F146="DNS","0",IF(F146="DQ","0",IF(F146="","",IF(F146="DNF","0",LOOKUP(H146,Valeurs!$A$4:'Valeurs'!$A$46,Valeurs!$B$4:'Valeurs'!$B$46)))))</f>
        <v>2</v>
      </c>
    </row>
    <row r="147" spans="1:9" x14ac:dyDescent="0.25">
      <c r="A147" s="193" t="str">
        <f>Inscription!I8</f>
        <v>Rouville Surf</v>
      </c>
      <c r="B147" s="194" t="str">
        <f>Inscription!J8</f>
        <v>Marie-Hélène Paquette</v>
      </c>
      <c r="C147" s="195"/>
      <c r="D147" s="32" t="s">
        <v>145</v>
      </c>
      <c r="E147" s="32" t="s">
        <v>145</v>
      </c>
      <c r="F147" s="196" t="str">
        <f t="shared" si="48"/>
        <v>DNS</v>
      </c>
      <c r="G147" s="207"/>
      <c r="H147" s="208" t="str">
        <f t="shared" si="49"/>
        <v>DNS</v>
      </c>
      <c r="I147" s="199" t="str">
        <f>IF(F147="DNS","0",IF(F147="DQ","0",IF(F147="","",IF(F147="DNF","0",LOOKUP(H147,Valeurs!$A$4:'Valeurs'!$A$46,Valeurs!$B$4:'Valeurs'!$B$46)))))</f>
        <v>0</v>
      </c>
    </row>
    <row r="148" spans="1:9" x14ac:dyDescent="0.25">
      <c r="A148" s="193" t="str">
        <f>Inscription!I9</f>
        <v>Rouville Surf</v>
      </c>
      <c r="B148" s="194" t="str">
        <f>Inscription!J9</f>
        <v>Claudine Courteau-Godmaire</v>
      </c>
      <c r="C148" s="195"/>
      <c r="D148" s="32">
        <v>5.2881944444444439E-4</v>
      </c>
      <c r="E148" s="32">
        <v>5.2951388888888883E-4</v>
      </c>
      <c r="F148" s="196">
        <f t="shared" si="48"/>
        <v>5.2916666666666661E-4</v>
      </c>
      <c r="G148" s="207"/>
      <c r="H148" s="208">
        <f t="shared" si="49"/>
        <v>4</v>
      </c>
      <c r="I148" s="199">
        <f>IF(F148="DNS","0",IF(F148="DQ","0",IF(F148="","",IF(F148="DNF","0",LOOKUP(H148,Valeurs!$A$4:'Valeurs'!$A$46,Valeurs!$B$4:'Valeurs'!$B$46)))))</f>
        <v>14</v>
      </c>
    </row>
    <row r="149" spans="1:9" x14ac:dyDescent="0.25">
      <c r="A149" s="193" t="str">
        <f>Inscription!I10</f>
        <v>Rouville Surf</v>
      </c>
      <c r="B149" s="194" t="str">
        <f>Inscription!J10</f>
        <v>Ana Jaimes</v>
      </c>
      <c r="C149" s="195"/>
      <c r="D149" s="32">
        <v>5.6168981481481489E-4</v>
      </c>
      <c r="E149" s="32">
        <v>5.5451388888888889E-4</v>
      </c>
      <c r="F149" s="196">
        <f t="shared" si="48"/>
        <v>5.5810185185185194E-4</v>
      </c>
      <c r="G149" s="207"/>
      <c r="H149" s="208">
        <f t="shared" si="49"/>
        <v>8</v>
      </c>
      <c r="I149" s="199">
        <f>IF(F149="DNS","0",IF(F149="DQ","0",IF(F149="","",IF(F149="DNF","0",LOOKUP(H149,Valeurs!$A$4:'Valeurs'!$A$46,Valeurs!$B$4:'Valeurs'!$B$46)))))</f>
        <v>10</v>
      </c>
    </row>
    <row r="150" spans="1:9" x14ac:dyDescent="0.25">
      <c r="A150" s="193" t="str">
        <f>Inscription!I11</f>
        <v>Rouville Surf</v>
      </c>
      <c r="B150" s="194" t="str">
        <f>Inscription!J11</f>
        <v>Gabrièle St-Georges</v>
      </c>
      <c r="C150" s="195"/>
      <c r="D150" s="32">
        <v>6.0034722222222217E-4</v>
      </c>
      <c r="E150" s="32">
        <v>5.9965277777777784E-4</v>
      </c>
      <c r="F150" s="196">
        <f t="shared" si="48"/>
        <v>6.0000000000000006E-4</v>
      </c>
      <c r="G150" s="207"/>
      <c r="H150" s="208">
        <f t="shared" si="49"/>
        <v>10</v>
      </c>
      <c r="I150" s="199">
        <f>IF(F150="DNS","0",IF(F150="DQ","0",IF(F150="","",IF(F150="DNF","0",LOOKUP(H150,Valeurs!$A$4:'Valeurs'!$A$46,Valeurs!$B$4:'Valeurs'!$B$46)))))</f>
        <v>7</v>
      </c>
    </row>
    <row r="151" spans="1:9" x14ac:dyDescent="0.25">
      <c r="A151" s="193" t="str">
        <f>Inscription!I12</f>
        <v>Rouville Surf</v>
      </c>
      <c r="B151" s="194" t="str">
        <f>Inscription!J12</f>
        <v>Mariama Keita</v>
      </c>
      <c r="C151" s="195"/>
      <c r="D151" s="32">
        <v>5.4143518518518527E-4</v>
      </c>
      <c r="E151" s="32">
        <v>5.4212962962962971E-4</v>
      </c>
      <c r="F151" s="196">
        <f t="shared" si="48"/>
        <v>5.4178240740740749E-4</v>
      </c>
      <c r="G151" s="207"/>
      <c r="H151" s="208">
        <f t="shared" si="49"/>
        <v>5</v>
      </c>
      <c r="I151" s="199">
        <f>IF(F151="DNS","0",IF(F151="DQ","0",IF(F151="","",IF(F151="DNF","0",LOOKUP(H151,Valeurs!$A$4:'Valeurs'!$A$46,Valeurs!$B$4:'Valeurs'!$B$46)))))</f>
        <v>13</v>
      </c>
    </row>
    <row r="152" spans="1:9" x14ac:dyDescent="0.25">
      <c r="A152" s="193" t="str">
        <f>Inscription!I13</f>
        <v>30deux</v>
      </c>
      <c r="B152" s="194" t="str">
        <f>Inscription!J13</f>
        <v>Marie-Pier Anctil</v>
      </c>
      <c r="C152" s="195"/>
      <c r="D152" s="32">
        <v>7.0486111111111107E-4</v>
      </c>
      <c r="E152" s="32">
        <v>7.0393518518518515E-4</v>
      </c>
      <c r="F152" s="196">
        <f t="shared" si="48"/>
        <v>7.0439814814814811E-4</v>
      </c>
      <c r="G152" s="207"/>
      <c r="H152" s="208">
        <f t="shared" si="49"/>
        <v>14</v>
      </c>
      <c r="I152" s="199">
        <f>IF(F152="DNS","0",IF(F152="DQ","0",IF(F152="","",IF(F152="DNF","0",LOOKUP(H152,Valeurs!$A$4:'Valeurs'!$A$46,Valeurs!$B$4:'Valeurs'!$B$46)))))</f>
        <v>3</v>
      </c>
    </row>
    <row r="153" spans="1:9" x14ac:dyDescent="0.25">
      <c r="A153" s="193" t="str">
        <f>Inscription!I14</f>
        <v>30deux</v>
      </c>
      <c r="B153" s="194" t="str">
        <f>Inscription!J14</f>
        <v>Emmanuelle Hudon</v>
      </c>
      <c r="C153" s="195"/>
      <c r="D153" s="32">
        <v>6.4305555555555557E-4</v>
      </c>
      <c r="E153" s="32">
        <v>6.4386574074074075E-4</v>
      </c>
      <c r="F153" s="196">
        <f t="shared" si="48"/>
        <v>6.4346064814814821E-4</v>
      </c>
      <c r="G153" s="207"/>
      <c r="H153" s="208">
        <f t="shared" si="49"/>
        <v>13</v>
      </c>
      <c r="I153" s="199">
        <f>IF(F153="DNS","0",IF(F153="DQ","0",IF(F153="","",IF(F153="DNF","0",LOOKUP(H153,Valeurs!$A$4:'Valeurs'!$A$46,Valeurs!$B$4:'Valeurs'!$B$46)))))</f>
        <v>4</v>
      </c>
    </row>
    <row r="154" spans="1:9" x14ac:dyDescent="0.25">
      <c r="A154" s="193" t="str">
        <f>Inscription!I15</f>
        <v>30deux</v>
      </c>
      <c r="B154" s="194" t="str">
        <f>Inscription!J15</f>
        <v>Alexandra Ladouceur</v>
      </c>
      <c r="C154" s="195"/>
      <c r="D154" s="32">
        <v>5.1284722222222226E-4</v>
      </c>
      <c r="E154" s="32">
        <v>5.1365740740740744E-4</v>
      </c>
      <c r="F154" s="196">
        <f t="shared" si="48"/>
        <v>5.1325231481481491E-4</v>
      </c>
      <c r="G154" s="207"/>
      <c r="H154" s="208">
        <f t="shared" si="49"/>
        <v>2</v>
      </c>
      <c r="I154" s="199">
        <f>IF(F154="DNS","0",IF(F154="DQ","0",IF(F154="","",IF(F154="DNF","0",LOOKUP(H154,Valeurs!$A$4:'Valeurs'!$A$46,Valeurs!$B$4:'Valeurs'!$B$46)))))</f>
        <v>18</v>
      </c>
    </row>
    <row r="155" spans="1:9" x14ac:dyDescent="0.25">
      <c r="A155" s="193" t="str">
        <f>Inscription!I16</f>
        <v>30deux</v>
      </c>
      <c r="B155" s="194" t="str">
        <f>Inscription!J16</f>
        <v>Camille Gaudreault</v>
      </c>
      <c r="C155" s="195"/>
      <c r="D155" s="32">
        <v>5.631944444444444E-4</v>
      </c>
      <c r="E155" s="32">
        <v>5.6423611111111117E-4</v>
      </c>
      <c r="F155" s="196">
        <f t="shared" si="48"/>
        <v>5.6371527777777778E-4</v>
      </c>
      <c r="G155" s="207"/>
      <c r="H155" s="208">
        <f t="shared" si="49"/>
        <v>9</v>
      </c>
      <c r="I155" s="199">
        <f>IF(F155="DNS","0",IF(F155="DQ","0",IF(F155="","",IF(F155="DNF","0",LOOKUP(H155,Valeurs!$A$4:'Valeurs'!$A$46,Valeurs!$B$4:'Valeurs'!$B$46)))))</f>
        <v>8</v>
      </c>
    </row>
    <row r="156" spans="1:9" x14ac:dyDescent="0.25">
      <c r="A156" s="193" t="str">
        <f>Inscription!I17</f>
        <v>30deux</v>
      </c>
      <c r="B156" s="194" t="str">
        <f>Inscription!J17</f>
        <v>Sarah-Laurence Morin</v>
      </c>
      <c r="C156" s="195"/>
      <c r="D156" s="32">
        <v>5.0277777777777777E-4</v>
      </c>
      <c r="E156" s="32">
        <v>5.0300925925925936E-4</v>
      </c>
      <c r="F156" s="196">
        <f t="shared" si="48"/>
        <v>5.0289351851851862E-4</v>
      </c>
      <c r="G156" s="207"/>
      <c r="H156" s="208">
        <f t="shared" si="49"/>
        <v>1</v>
      </c>
      <c r="I156" s="199">
        <f>IF(F156="DNS","0",IF(F156="DQ","0",IF(F156="","",IF(F156="DNF","0",LOOKUP(H156,Valeurs!$A$4:'Valeurs'!$A$46,Valeurs!$B$4:'Valeurs'!$B$46)))))</f>
        <v>20</v>
      </c>
    </row>
    <row r="157" spans="1:9" x14ac:dyDescent="0.25">
      <c r="A157" s="193" t="str">
        <f>Inscription!I18</f>
        <v>30deux</v>
      </c>
      <c r="B157" s="194" t="str">
        <f>Inscription!J18</f>
        <v>Noémie Desjardins</v>
      </c>
      <c r="C157" s="195"/>
      <c r="D157" s="32" t="s">
        <v>145</v>
      </c>
      <c r="E157" s="32" t="s">
        <v>145</v>
      </c>
      <c r="F157" s="196" t="str">
        <f t="shared" si="48"/>
        <v>DNS</v>
      </c>
      <c r="G157" s="207"/>
      <c r="H157" s="208" t="str">
        <f t="shared" si="49"/>
        <v>DNS</v>
      </c>
      <c r="I157" s="199" t="str">
        <f>IF(F157="DNS","0",IF(F157="DQ","0",IF(F157="","",IF(F157="DNF","0",LOOKUP(H157,Valeurs!$A$4:'Valeurs'!$A$46,Valeurs!$B$4:'Valeurs'!$B$46)))))</f>
        <v>0</v>
      </c>
    </row>
    <row r="158" spans="1:9" x14ac:dyDescent="0.25">
      <c r="A158" s="193" t="str">
        <f>Inscription!I19</f>
        <v>CSRN</v>
      </c>
      <c r="B158" s="194" t="str">
        <f>Inscription!J19</f>
        <v>Raphaëlle Tétreault</v>
      </c>
      <c r="C158" s="195"/>
      <c r="D158" s="32">
        <v>6.2465277777777768E-4</v>
      </c>
      <c r="E158" s="32">
        <v>6.2430555555555546E-4</v>
      </c>
      <c r="F158" s="196">
        <f t="shared" si="48"/>
        <v>6.2447916666666663E-4</v>
      </c>
      <c r="G158" s="207"/>
      <c r="H158" s="208">
        <f t="shared" si="49"/>
        <v>12</v>
      </c>
      <c r="I158" s="199">
        <f>IF(F158="DNS","0",IF(F158="DQ","0",IF(F158="","",IF(F158="DNF","0",LOOKUP(H158,Valeurs!$A$4:'Valeurs'!$A$46,Valeurs!$B$4:'Valeurs'!$B$46)))))</f>
        <v>5</v>
      </c>
    </row>
    <row r="159" spans="1:9" x14ac:dyDescent="0.25">
      <c r="A159" s="193" t="str">
        <f>Inscription!I20</f>
        <v>Gatineau</v>
      </c>
      <c r="B159" s="194" t="str">
        <f>Inscription!J20</f>
        <v>Isabelle Carrier</v>
      </c>
      <c r="C159" s="195"/>
      <c r="D159" s="32">
        <v>7.2407407407407403E-4</v>
      </c>
      <c r="E159" s="32">
        <v>7.2233796296296293E-4</v>
      </c>
      <c r="F159" s="196">
        <f t="shared" si="48"/>
        <v>7.2320601851851843E-4</v>
      </c>
      <c r="G159" s="207"/>
      <c r="H159" s="208">
        <f t="shared" si="49"/>
        <v>16</v>
      </c>
      <c r="I159" s="199">
        <f>IF(F159="DNS","0",IF(F159="DQ","0",IF(F159="","",IF(F159="DNF","0",LOOKUP(H159,Valeurs!$A$4:'Valeurs'!$A$46,Valeurs!$B$4:'Valeurs'!$B$46)))))</f>
        <v>1</v>
      </c>
    </row>
    <row r="160" spans="1:9" x14ac:dyDescent="0.25">
      <c r="A160" s="193" t="str">
        <f>Inscription!I21</f>
        <v>Gatineau</v>
      </c>
      <c r="B160" s="194" t="str">
        <f>Inscription!J21</f>
        <v>Jessica Carrier</v>
      </c>
      <c r="C160" s="195"/>
      <c r="D160" s="32">
        <v>8.4351851851851851E-4</v>
      </c>
      <c r="E160" s="32">
        <v>8.4120370370370371E-4</v>
      </c>
      <c r="F160" s="196">
        <f t="shared" si="48"/>
        <v>8.4236111111111111E-4</v>
      </c>
      <c r="G160" s="207"/>
      <c r="H160" s="208">
        <f t="shared" si="49"/>
        <v>17</v>
      </c>
      <c r="I160" s="199">
        <f>IF(F160="DNS","0",IF(F160="DQ","0",IF(F160="","",IF(F160="DNF","0",LOOKUP(H160,Valeurs!$A$4:'Valeurs'!$A$46,Valeurs!$B$4:'Valeurs'!$B$46)))))</f>
        <v>0</v>
      </c>
    </row>
    <row r="161" spans="1:9" x14ac:dyDescent="0.25">
      <c r="A161" s="193">
        <f>Inscription!I22</f>
        <v>0</v>
      </c>
      <c r="B161" s="194">
        <f>Inscription!J22</f>
        <v>0</v>
      </c>
      <c r="C161" s="195"/>
      <c r="D161" s="32"/>
      <c r="E161" s="32"/>
      <c r="F161" s="196" t="str">
        <f t="shared" si="48"/>
        <v/>
      </c>
      <c r="G161" s="207"/>
      <c r="H161" s="208" t="str">
        <f t="shared" si="49"/>
        <v/>
      </c>
      <c r="I161" s="199" t="str">
        <f>IF(F161="DNS","0",IF(F161="DQ","0",IF(F161="","",IF(F161="DNF","0",LOOKUP(H161,Valeurs!$A$4:'Valeurs'!$A$46,Valeurs!$B$4:'Valeurs'!$B$46)))))</f>
        <v/>
      </c>
    </row>
    <row r="162" spans="1:9" x14ac:dyDescent="0.25">
      <c r="A162" s="193">
        <f>Inscription!I23</f>
        <v>0</v>
      </c>
      <c r="B162" s="194">
        <f>Inscription!J23</f>
        <v>0</v>
      </c>
      <c r="C162" s="195"/>
      <c r="D162" s="32"/>
      <c r="E162" s="32"/>
      <c r="F162" s="196" t="str">
        <f t="shared" si="48"/>
        <v/>
      </c>
      <c r="G162" s="207"/>
      <c r="H162" s="208" t="str">
        <f t="shared" si="49"/>
        <v/>
      </c>
      <c r="I162" s="199" t="str">
        <f>IF(F162="DNS","0",IF(F162="DQ","0",IF(F162="","",IF(F162="DNF","0",LOOKUP(H162,Valeurs!$A$4:'Valeurs'!$A$46,Valeurs!$B$4:'Valeurs'!$B$46)))))</f>
        <v/>
      </c>
    </row>
    <row r="163" spans="1:9" x14ac:dyDescent="0.25">
      <c r="A163" s="193">
        <f>Inscription!I24</f>
        <v>0</v>
      </c>
      <c r="B163" s="194">
        <f>Inscription!J24</f>
        <v>0</v>
      </c>
      <c r="C163" s="195"/>
      <c r="D163" s="32"/>
      <c r="E163" s="32"/>
      <c r="F163" s="196" t="str">
        <f t="shared" si="48"/>
        <v/>
      </c>
      <c r="G163" s="207"/>
      <c r="H163" s="208" t="str">
        <f t="shared" si="49"/>
        <v/>
      </c>
      <c r="I163" s="199" t="str">
        <f>IF(F163="DNS","0",IF(F163="DQ","0",IF(F163="","",IF(F163="DNF","0",LOOKUP(H163,Valeurs!$A$4:'Valeurs'!$A$46,Valeurs!$B$4:'Valeurs'!$B$46)))))</f>
        <v/>
      </c>
    </row>
    <row r="164" spans="1:9" x14ac:dyDescent="0.25">
      <c r="A164" s="193">
        <f>Inscription!I25</f>
        <v>0</v>
      </c>
      <c r="B164" s="194">
        <f>Inscription!J25</f>
        <v>0</v>
      </c>
      <c r="C164" s="195"/>
      <c r="D164" s="32"/>
      <c r="E164" s="32"/>
      <c r="F164" s="196" t="str">
        <f t="shared" si="48"/>
        <v/>
      </c>
      <c r="G164" s="207"/>
      <c r="H164" s="208" t="str">
        <f t="shared" si="49"/>
        <v/>
      </c>
      <c r="I164" s="199" t="str">
        <f>IF(F164="DNS","0",IF(F164="DQ","0",IF(F164="","",IF(F164="DNF","0",LOOKUP(H164,Valeurs!$A$4:'Valeurs'!$A$46,Valeurs!$B$4:'Valeurs'!$B$46)))))</f>
        <v/>
      </c>
    </row>
    <row r="165" spans="1:9" x14ac:dyDescent="0.25">
      <c r="A165" s="193">
        <f>Inscription!I26</f>
        <v>0</v>
      </c>
      <c r="B165" s="194">
        <f>Inscription!J26</f>
        <v>0</v>
      </c>
      <c r="C165" s="195"/>
      <c r="D165" s="32"/>
      <c r="E165" s="32"/>
      <c r="F165" s="196" t="str">
        <f t="shared" si="48"/>
        <v/>
      </c>
      <c r="G165" s="207"/>
      <c r="H165" s="208" t="str">
        <f t="shared" si="49"/>
        <v/>
      </c>
      <c r="I165" s="199" t="str">
        <f>IF(F165="DNS","0",IF(F165="DQ","0",IF(F165="","",IF(F165="DNF","0",LOOKUP(H165,Valeurs!$A$4:'Valeurs'!$A$46,Valeurs!$B$4:'Valeurs'!$B$46)))))</f>
        <v/>
      </c>
    </row>
    <row r="166" spans="1:9" x14ac:dyDescent="0.25">
      <c r="A166" s="193">
        <f>Inscription!I27</f>
        <v>0</v>
      </c>
      <c r="B166" s="194">
        <f>Inscription!J27</f>
        <v>0</v>
      </c>
      <c r="C166" s="195"/>
      <c r="D166" s="32"/>
      <c r="E166" s="32"/>
      <c r="F166" s="196" t="str">
        <f t="shared" si="48"/>
        <v/>
      </c>
      <c r="G166" s="207"/>
      <c r="H166" s="208" t="str">
        <f t="shared" si="49"/>
        <v/>
      </c>
      <c r="I166" s="199" t="str">
        <f>IF(F166="DNS","0",IF(F166="DQ","0",IF(F166="","",IF(F166="DNF","0",LOOKUP(H166,Valeurs!$A$4:'Valeurs'!$A$46,Valeurs!$B$4:'Valeurs'!$B$46)))))</f>
        <v/>
      </c>
    </row>
    <row r="167" spans="1:9" x14ac:dyDescent="0.25">
      <c r="A167" s="193">
        <f>Inscription!I28</f>
        <v>0</v>
      </c>
      <c r="B167" s="194">
        <f>Inscription!J28</f>
        <v>0</v>
      </c>
      <c r="C167" s="195"/>
      <c r="D167" s="32"/>
      <c r="E167" s="32"/>
      <c r="F167" s="196" t="str">
        <f t="shared" si="48"/>
        <v/>
      </c>
      <c r="G167" s="207"/>
      <c r="H167" s="208" t="str">
        <f t="shared" si="49"/>
        <v/>
      </c>
      <c r="I167" s="199" t="str">
        <f>IF(F167="DNS","0",IF(F167="DQ","0",IF(F167="","",IF(F167="DNF","0",LOOKUP(H167,Valeurs!$A$4:'Valeurs'!$A$46,Valeurs!$B$4:'Valeurs'!$B$46)))))</f>
        <v/>
      </c>
    </row>
    <row r="168" spans="1:9" x14ac:dyDescent="0.25">
      <c r="A168" s="193">
        <f>Inscription!I29</f>
        <v>0</v>
      </c>
      <c r="B168" s="194">
        <f>Inscription!J29</f>
        <v>0</v>
      </c>
      <c r="C168" s="195"/>
      <c r="D168" s="32"/>
      <c r="E168" s="32"/>
      <c r="F168" s="196" t="str">
        <f t="shared" si="48"/>
        <v/>
      </c>
      <c r="G168" s="207"/>
      <c r="H168" s="208" t="str">
        <f t="shared" si="49"/>
        <v/>
      </c>
      <c r="I168" s="199" t="str">
        <f>IF(F168="DNS","0",IF(F168="DQ","0",IF(F168="","",IF(F168="DNF","0",LOOKUP(H168,Valeurs!$A$4:'Valeurs'!$A$46,Valeurs!$B$4:'Valeurs'!$B$46)))))</f>
        <v/>
      </c>
    </row>
    <row r="169" spans="1:9" x14ac:dyDescent="0.25">
      <c r="A169" s="193">
        <f>Inscription!I30</f>
        <v>0</v>
      </c>
      <c r="B169" s="194">
        <f>Inscription!J30</f>
        <v>0</v>
      </c>
      <c r="C169" s="195"/>
      <c r="D169" s="32"/>
      <c r="E169" s="32"/>
      <c r="F169" s="196" t="str">
        <f t="shared" si="48"/>
        <v/>
      </c>
      <c r="G169" s="207"/>
      <c r="H169" s="208" t="str">
        <f t="shared" si="49"/>
        <v/>
      </c>
      <c r="I169" s="199" t="str">
        <f>IF(F169="DNS","0",IF(F169="DQ","0",IF(F169="","",IF(F169="DNF","0",LOOKUP(H169,Valeurs!$A$4:'Valeurs'!$A$46,Valeurs!$B$4:'Valeurs'!$B$46)))))</f>
        <v/>
      </c>
    </row>
    <row r="170" spans="1:9" ht="15.75" thickBot="1" x14ac:dyDescent="0.3">
      <c r="A170" s="200">
        <f>Inscription!I31</f>
        <v>0</v>
      </c>
      <c r="B170" s="201">
        <f>Inscription!J31</f>
        <v>0</v>
      </c>
      <c r="C170" s="202"/>
      <c r="D170" s="33"/>
      <c r="E170" s="33"/>
      <c r="F170" s="46" t="str">
        <f t="shared" si="48"/>
        <v/>
      </c>
      <c r="G170" s="209"/>
      <c r="H170" s="210" t="str">
        <f t="shared" si="49"/>
        <v/>
      </c>
      <c r="I170" s="204" t="str">
        <f>IF(F170="DNS","0",IF(F170="DQ","0",IF(F170="","",IF(F170="DNF","0",LOOKUP(H170,Valeurs!$A$4:'Valeurs'!$A$46,Valeurs!$B$4:'Valeurs'!$B$46)))))</f>
        <v/>
      </c>
    </row>
    <row r="171" spans="1:9" ht="15.75" thickBot="1" x14ac:dyDescent="0.3"/>
    <row r="172" spans="1:9" ht="19.5" customHeight="1" thickBot="1" x14ac:dyDescent="0.3">
      <c r="A172" s="393" t="s">
        <v>62</v>
      </c>
      <c r="B172" s="394"/>
      <c r="C172" s="394"/>
      <c r="D172" s="394"/>
      <c r="E172" s="394"/>
      <c r="F172" s="394"/>
      <c r="G172" s="394"/>
      <c r="H172" s="394"/>
      <c r="I172" s="394"/>
    </row>
    <row r="173" spans="1:9" ht="19.5" customHeight="1" thickBot="1" x14ac:dyDescent="0.3">
      <c r="A173" s="394"/>
      <c r="B173" s="394"/>
      <c r="C173" s="394"/>
      <c r="D173" s="394"/>
      <c r="E173" s="394"/>
      <c r="F173" s="394"/>
      <c r="G173" s="394"/>
      <c r="H173" s="394"/>
      <c r="I173" s="394"/>
    </row>
    <row r="174" spans="1:9" s="185" customFormat="1" ht="30" customHeight="1" thickBot="1" x14ac:dyDescent="0.3">
      <c r="A174" s="182" t="s">
        <v>10</v>
      </c>
      <c r="B174" s="182" t="s">
        <v>11</v>
      </c>
      <c r="C174" s="183"/>
      <c r="D174" s="182" t="s">
        <v>12</v>
      </c>
      <c r="E174" s="182" t="s">
        <v>13</v>
      </c>
      <c r="F174" s="184" t="s">
        <v>14</v>
      </c>
      <c r="G174" s="183"/>
      <c r="H174" s="182" t="s">
        <v>15</v>
      </c>
      <c r="I174" s="182" t="s">
        <v>16</v>
      </c>
    </row>
    <row r="175" spans="1:9" x14ac:dyDescent="0.25">
      <c r="A175" s="186" t="str">
        <f>Inscription!I2</f>
        <v>SSSL</v>
      </c>
      <c r="B175" s="187" t="str">
        <f>Inscription!J2</f>
        <v>Célia Crivellaro Kingsbury</v>
      </c>
      <c r="C175" s="188"/>
      <c r="D175" s="31">
        <v>2.6761574074074079E-3</v>
      </c>
      <c r="E175" s="31">
        <v>2.6819444444444447E-3</v>
      </c>
      <c r="F175" s="189">
        <f>IF(D175="","",IF(D175="DQ","DQ",IF(D175="DNF","DNF",IF(D175="DNS","DNS",AVERAGE(D175,E175)))))</f>
        <v>2.6790509259259263E-3</v>
      </c>
      <c r="G175" s="205"/>
      <c r="H175" s="206">
        <f>IF(F175="DNS","DNS",IF(F175="DQ","DQ",IF(F175="","",IF(F175="DNF","DNF",RANK(F175,$F$174:$F$204,1)))))</f>
        <v>12</v>
      </c>
      <c r="I175" s="192">
        <f>IF(F175="DNS","0",IF(F175="DQ","0",IF(F175="","",IF(F175="DNF","0",LOOKUP(H175,Valeurs!$A$4:'Valeurs'!$A$46,Valeurs!$B$4:'Valeurs'!$B$46)))))</f>
        <v>5</v>
      </c>
    </row>
    <row r="176" spans="1:9" x14ac:dyDescent="0.25">
      <c r="A176" s="193" t="str">
        <f>Inscription!I3</f>
        <v>CASO</v>
      </c>
      <c r="B176" s="194" t="str">
        <f>Inscription!J3</f>
        <v>Laurence Lamarre</v>
      </c>
      <c r="C176" s="195"/>
      <c r="D176" s="32">
        <v>2.3603009259259258E-3</v>
      </c>
      <c r="E176" s="32">
        <v>2.3585648148148146E-3</v>
      </c>
      <c r="F176" s="196">
        <f t="shared" ref="F176:F204" si="50">IF(D176="","",IF(D176="DQ","DQ",IF(D176="DNF","DNF",IF(D176="DNS","DNS",AVERAGE(D176,E176)))))</f>
        <v>2.3594328703703702E-3</v>
      </c>
      <c r="G176" s="207"/>
      <c r="H176" s="208">
        <f t="shared" ref="H176:H204" si="51">IF(F176="DNS","DNS",IF(F176="DQ","DQ",IF(F176="","",IF(F176="DNF","DNF",RANK(F176,$F$174:$F$204,1)))))</f>
        <v>8</v>
      </c>
      <c r="I176" s="199">
        <f>IF(F176="DNS","0",IF(F176="DQ","0",IF(F176="","",IF(F176="DNF","0",LOOKUP(H176,Valeurs!$A$4:'Valeurs'!$A$46,Valeurs!$B$4:'Valeurs'!$B$46)))))</f>
        <v>10</v>
      </c>
    </row>
    <row r="177" spans="1:9" x14ac:dyDescent="0.25">
      <c r="A177" s="193" t="str">
        <f>Inscription!I4</f>
        <v>CASO</v>
      </c>
      <c r="B177" s="194" t="str">
        <f>Inscription!J4</f>
        <v>Émilie Boulerne</v>
      </c>
      <c r="C177" s="195"/>
      <c r="D177" s="32">
        <v>2.2656249999999998E-3</v>
      </c>
      <c r="E177" s="32">
        <v>2.2644675925925927E-3</v>
      </c>
      <c r="F177" s="196">
        <f t="shared" si="50"/>
        <v>2.2650462962962963E-3</v>
      </c>
      <c r="G177" s="207"/>
      <c r="H177" s="208">
        <f t="shared" si="51"/>
        <v>5</v>
      </c>
      <c r="I177" s="199">
        <f>IF(F177="DNS","0",IF(F177="DQ","0",IF(F177="","",IF(F177="DNF","0",LOOKUP(H177,Valeurs!$A$4:'Valeurs'!$A$46,Valeurs!$B$4:'Valeurs'!$B$46)))))</f>
        <v>13</v>
      </c>
    </row>
    <row r="178" spans="1:9" x14ac:dyDescent="0.25">
      <c r="A178" s="193" t="str">
        <f>Inscription!I5</f>
        <v>Dam'eauclès</v>
      </c>
      <c r="B178" s="194" t="str">
        <f>Inscription!J5</f>
        <v>Caroline Arcand</v>
      </c>
      <c r="C178" s="195"/>
      <c r="D178" s="32">
        <v>2.3383101851851855E-3</v>
      </c>
      <c r="E178" s="32">
        <v>2.339351851851852E-3</v>
      </c>
      <c r="F178" s="196">
        <f t="shared" si="50"/>
        <v>2.3388310185185187E-3</v>
      </c>
      <c r="G178" s="207"/>
      <c r="H178" s="208">
        <f t="shared" si="51"/>
        <v>6</v>
      </c>
      <c r="I178" s="199">
        <f>IF(F178="DNS","0",IF(F178="DQ","0",IF(F178="","",IF(F178="DNF","0",LOOKUP(H178,Valeurs!$A$4:'Valeurs'!$A$46,Valeurs!$B$4:'Valeurs'!$B$46)))))</f>
        <v>12</v>
      </c>
    </row>
    <row r="179" spans="1:9" x14ac:dyDescent="0.25">
      <c r="A179" s="193" t="str">
        <f>Inscription!I6</f>
        <v>Dam'eauclès</v>
      </c>
      <c r="B179" s="194" t="str">
        <f>Inscription!J6</f>
        <v>Tamara Jacques</v>
      </c>
      <c r="C179" s="195"/>
      <c r="D179" s="32">
        <v>2.574884259259259E-3</v>
      </c>
      <c r="E179" s="32">
        <v>2.5752314814814817E-3</v>
      </c>
      <c r="F179" s="196">
        <f t="shared" si="50"/>
        <v>2.5750578703703703E-3</v>
      </c>
      <c r="G179" s="207"/>
      <c r="H179" s="208">
        <f t="shared" si="51"/>
        <v>11</v>
      </c>
      <c r="I179" s="199">
        <f>IF(F179="DNS","0",IF(F179="DQ","0",IF(F179="","",IF(F179="DNF","0",LOOKUP(H179,Valeurs!$A$4:'Valeurs'!$A$46,Valeurs!$B$4:'Valeurs'!$B$46)))))</f>
        <v>6</v>
      </c>
    </row>
    <row r="180" spans="1:9" x14ac:dyDescent="0.25">
      <c r="A180" s="193" t="str">
        <f>Inscription!I7</f>
        <v>O'méga</v>
      </c>
      <c r="B180" s="194" t="str">
        <f>Inscription!J7</f>
        <v>Josée Miron</v>
      </c>
      <c r="C180" s="195"/>
      <c r="D180" s="32">
        <v>2.862384259259259E-3</v>
      </c>
      <c r="E180" s="32">
        <v>2.8631944444444447E-3</v>
      </c>
      <c r="F180" s="196">
        <f t="shared" si="50"/>
        <v>2.8627893518518516E-3</v>
      </c>
      <c r="G180" s="207"/>
      <c r="H180" s="208">
        <f t="shared" si="51"/>
        <v>13</v>
      </c>
      <c r="I180" s="199">
        <f>IF(F180="DNS","0",IF(F180="DQ","0",IF(F180="","",IF(F180="DNF","0",LOOKUP(H180,Valeurs!$A$4:'Valeurs'!$A$46,Valeurs!$B$4:'Valeurs'!$B$46)))))</f>
        <v>4</v>
      </c>
    </row>
    <row r="181" spans="1:9" x14ac:dyDescent="0.25">
      <c r="A181" s="193" t="str">
        <f>Inscription!I8</f>
        <v>Rouville Surf</v>
      </c>
      <c r="B181" s="194" t="str">
        <f>Inscription!J8</f>
        <v>Marie-Hélène Paquette</v>
      </c>
      <c r="C181" s="195"/>
      <c r="D181" s="32" t="s">
        <v>145</v>
      </c>
      <c r="E181" s="32" t="s">
        <v>145</v>
      </c>
      <c r="F181" s="196" t="str">
        <f t="shared" si="50"/>
        <v>DNS</v>
      </c>
      <c r="G181" s="207"/>
      <c r="H181" s="208" t="str">
        <f t="shared" si="51"/>
        <v>DNS</v>
      </c>
      <c r="I181" s="199" t="str">
        <f>IF(F181="DNS","0",IF(F181="DQ","0",IF(F181="","",IF(F181="DNF","0",LOOKUP(H181,Valeurs!$A$4:'Valeurs'!$A$46,Valeurs!$B$4:'Valeurs'!$B$46)))))</f>
        <v>0</v>
      </c>
    </row>
    <row r="182" spans="1:9" x14ac:dyDescent="0.25">
      <c r="A182" s="193" t="str">
        <f>Inscription!I9</f>
        <v>Rouville Surf</v>
      </c>
      <c r="B182" s="194" t="str">
        <f>Inscription!J9</f>
        <v>Claudine Courteau-Godmaire</v>
      </c>
      <c r="C182" s="195"/>
      <c r="D182" s="32">
        <v>2.1502314814814817E-3</v>
      </c>
      <c r="E182" s="32">
        <v>2.149537037037037E-3</v>
      </c>
      <c r="F182" s="196">
        <f t="shared" si="50"/>
        <v>2.1498842592592594E-3</v>
      </c>
      <c r="G182" s="207"/>
      <c r="H182" s="208">
        <f t="shared" si="51"/>
        <v>4</v>
      </c>
      <c r="I182" s="199">
        <f>IF(F182="DNS","0",IF(F182="DQ","0",IF(F182="","",IF(F182="DNF","0",LOOKUP(H182,Valeurs!$A$4:'Valeurs'!$A$46,Valeurs!$B$4:'Valeurs'!$B$46)))))</f>
        <v>14</v>
      </c>
    </row>
    <row r="183" spans="1:9" x14ac:dyDescent="0.25">
      <c r="A183" s="193" t="str">
        <f>Inscription!I10</f>
        <v>Rouville Surf</v>
      </c>
      <c r="B183" s="194" t="str">
        <f>Inscription!J10</f>
        <v>Ana Jaimes</v>
      </c>
      <c r="C183" s="195"/>
      <c r="D183" s="32">
        <v>2.3954861111111113E-3</v>
      </c>
      <c r="E183" s="32">
        <v>2.3879629629629628E-3</v>
      </c>
      <c r="F183" s="196">
        <f t="shared" si="50"/>
        <v>2.3917245370370368E-3</v>
      </c>
      <c r="G183" s="207"/>
      <c r="H183" s="208">
        <f t="shared" si="51"/>
        <v>9</v>
      </c>
      <c r="I183" s="199">
        <f>IF(F183="DNS","0",IF(F183="DQ","0",IF(F183="","",IF(F183="DNF","0",LOOKUP(H183,Valeurs!$A$4:'Valeurs'!$A$46,Valeurs!$B$4:'Valeurs'!$B$46)))))</f>
        <v>8</v>
      </c>
    </row>
    <row r="184" spans="1:9" x14ac:dyDescent="0.25">
      <c r="A184" s="193" t="str">
        <f>Inscription!I11</f>
        <v>Rouville Surf</v>
      </c>
      <c r="B184" s="194" t="str">
        <f>Inscription!J11</f>
        <v>Gabrièle St-Georges</v>
      </c>
      <c r="C184" s="195"/>
      <c r="D184" s="32">
        <v>2.3571759259259262E-3</v>
      </c>
      <c r="E184" s="32">
        <v>2.3567129629629628E-3</v>
      </c>
      <c r="F184" s="196">
        <f t="shared" si="50"/>
        <v>2.3569444444444445E-3</v>
      </c>
      <c r="G184" s="207"/>
      <c r="H184" s="208">
        <f t="shared" si="51"/>
        <v>7</v>
      </c>
      <c r="I184" s="199">
        <f>IF(F184="DNS","0",IF(F184="DQ","0",IF(F184="","",IF(F184="DNF","0",LOOKUP(H184,Valeurs!$A$4:'Valeurs'!$A$46,Valeurs!$B$4:'Valeurs'!$B$46)))))</f>
        <v>11</v>
      </c>
    </row>
    <row r="185" spans="1:9" x14ac:dyDescent="0.25">
      <c r="A185" s="193" t="str">
        <f>Inscription!I12</f>
        <v>Rouville Surf</v>
      </c>
      <c r="B185" s="194" t="str">
        <f>Inscription!J12</f>
        <v>Mariama Keita</v>
      </c>
      <c r="C185" s="195"/>
      <c r="D185" s="32">
        <v>2.4037037037037035E-3</v>
      </c>
      <c r="E185" s="32">
        <v>2.4001157407407409E-3</v>
      </c>
      <c r="F185" s="196">
        <f t="shared" si="50"/>
        <v>2.4019097222222219E-3</v>
      </c>
      <c r="G185" s="207"/>
      <c r="H185" s="208">
        <f t="shared" si="51"/>
        <v>10</v>
      </c>
      <c r="I185" s="199">
        <f>IF(F185="DNS","0",IF(F185="DQ","0",IF(F185="","",IF(F185="DNF","0",LOOKUP(H185,Valeurs!$A$4:'Valeurs'!$A$46,Valeurs!$B$4:'Valeurs'!$B$46)))))</f>
        <v>7</v>
      </c>
    </row>
    <row r="186" spans="1:9" x14ac:dyDescent="0.25">
      <c r="A186" s="193" t="str">
        <f>Inscription!I13</f>
        <v>30deux</v>
      </c>
      <c r="B186" s="194" t="str">
        <f>Inscription!J13</f>
        <v>Marie-Pier Anctil</v>
      </c>
      <c r="C186" s="195"/>
      <c r="D186" s="32" t="s">
        <v>145</v>
      </c>
      <c r="E186" s="32" t="s">
        <v>145</v>
      </c>
      <c r="F186" s="196" t="str">
        <f t="shared" si="50"/>
        <v>DNS</v>
      </c>
      <c r="G186" s="207"/>
      <c r="H186" s="208" t="str">
        <f t="shared" si="51"/>
        <v>DNS</v>
      </c>
      <c r="I186" s="199" t="str">
        <f>IF(F186="DNS","0",IF(F186="DQ","0",IF(F186="","",IF(F186="DNF","0",LOOKUP(H186,Valeurs!$A$4:'Valeurs'!$A$46,Valeurs!$B$4:'Valeurs'!$B$46)))))</f>
        <v>0</v>
      </c>
    </row>
    <row r="187" spans="1:9" x14ac:dyDescent="0.25">
      <c r="A187" s="193" t="str">
        <f>Inscription!I14</f>
        <v>30deux</v>
      </c>
      <c r="B187" s="194" t="str">
        <f>Inscription!J14</f>
        <v>Emmanuelle Hudon</v>
      </c>
      <c r="C187" s="195"/>
      <c r="D187" s="32" t="s">
        <v>145</v>
      </c>
      <c r="E187" s="32" t="s">
        <v>145</v>
      </c>
      <c r="F187" s="196" t="str">
        <f t="shared" si="50"/>
        <v>DNS</v>
      </c>
      <c r="G187" s="207"/>
      <c r="H187" s="208" t="str">
        <f t="shared" si="51"/>
        <v>DNS</v>
      </c>
      <c r="I187" s="199" t="str">
        <f>IF(F187="DNS","0",IF(F187="DQ","0",IF(F187="","",IF(F187="DNF","0",LOOKUP(H187,Valeurs!$A$4:'Valeurs'!$A$46,Valeurs!$B$4:'Valeurs'!$B$46)))))</f>
        <v>0</v>
      </c>
    </row>
    <row r="188" spans="1:9" x14ac:dyDescent="0.25">
      <c r="A188" s="193" t="str">
        <f>Inscription!I15</f>
        <v>30deux</v>
      </c>
      <c r="B188" s="194" t="str">
        <f>Inscription!J15</f>
        <v>Alexandra Ladouceur</v>
      </c>
      <c r="C188" s="195"/>
      <c r="D188" s="32">
        <v>2.1212962962962965E-3</v>
      </c>
      <c r="E188" s="32">
        <v>2.1216435185185184E-3</v>
      </c>
      <c r="F188" s="196">
        <f t="shared" si="50"/>
        <v>2.1214699074074074E-3</v>
      </c>
      <c r="G188" s="207"/>
      <c r="H188" s="208">
        <f t="shared" si="51"/>
        <v>3</v>
      </c>
      <c r="I188" s="199">
        <f>IF(F188="DNS","0",IF(F188="DQ","0",IF(F188="","",IF(F188="DNF","0",LOOKUP(H188,Valeurs!$A$4:'Valeurs'!$A$46,Valeurs!$B$4:'Valeurs'!$B$46)))))</f>
        <v>16</v>
      </c>
    </row>
    <row r="189" spans="1:9" x14ac:dyDescent="0.25">
      <c r="A189" s="193" t="str">
        <f>Inscription!I16</f>
        <v>30deux</v>
      </c>
      <c r="B189" s="194" t="str">
        <f>Inscription!J16</f>
        <v>Camille Gaudreault</v>
      </c>
      <c r="C189" s="195"/>
      <c r="D189" s="32">
        <v>2.0656250000000002E-3</v>
      </c>
      <c r="E189" s="32">
        <v>2.0659722222222221E-3</v>
      </c>
      <c r="F189" s="196">
        <f t="shared" si="50"/>
        <v>2.0657986111111111E-3</v>
      </c>
      <c r="G189" s="207"/>
      <c r="H189" s="208">
        <f t="shared" si="51"/>
        <v>2</v>
      </c>
      <c r="I189" s="199">
        <f>IF(F189="DNS","0",IF(F189="DQ","0",IF(F189="","",IF(F189="DNF","0",LOOKUP(H189,Valeurs!$A$4:'Valeurs'!$A$46,Valeurs!$B$4:'Valeurs'!$B$46)))))</f>
        <v>18</v>
      </c>
    </row>
    <row r="190" spans="1:9" x14ac:dyDescent="0.25">
      <c r="A190" s="193" t="str">
        <f>Inscription!I17</f>
        <v>30deux</v>
      </c>
      <c r="B190" s="194" t="str">
        <f>Inscription!J17</f>
        <v>Sarah-Laurence Morin</v>
      </c>
      <c r="C190" s="195"/>
      <c r="D190" s="32">
        <v>1.9476851851851853E-3</v>
      </c>
      <c r="E190" s="32">
        <v>1.9480324074074072E-3</v>
      </c>
      <c r="F190" s="196">
        <f t="shared" si="50"/>
        <v>1.9478587962962963E-3</v>
      </c>
      <c r="G190" s="207"/>
      <c r="H190" s="208">
        <f t="shared" si="51"/>
        <v>1</v>
      </c>
      <c r="I190" s="199">
        <f>IF(F190="DNS","0",IF(F190="DQ","0",IF(F190="","",IF(F190="DNF","0",LOOKUP(H190,Valeurs!$A$4:'Valeurs'!$A$46,Valeurs!$B$4:'Valeurs'!$B$46)))))</f>
        <v>20</v>
      </c>
    </row>
    <row r="191" spans="1:9" x14ac:dyDescent="0.25">
      <c r="A191" s="193" t="str">
        <f>Inscription!I18</f>
        <v>30deux</v>
      </c>
      <c r="B191" s="194" t="str">
        <f>Inscription!J18</f>
        <v>Noémie Desjardins</v>
      </c>
      <c r="C191" s="195"/>
      <c r="D191" s="32" t="s">
        <v>145</v>
      </c>
      <c r="E191" s="32" t="s">
        <v>145</v>
      </c>
      <c r="F191" s="196" t="str">
        <f t="shared" si="50"/>
        <v>DNS</v>
      </c>
      <c r="G191" s="207"/>
      <c r="H191" s="208" t="str">
        <f t="shared" si="51"/>
        <v>DNS</v>
      </c>
      <c r="I191" s="199" t="str">
        <f>IF(F191="DNS","0",IF(F191="DQ","0",IF(F191="","",IF(F191="DNF","0",LOOKUP(H191,Valeurs!$A$4:'Valeurs'!$A$46,Valeurs!$B$4:'Valeurs'!$B$46)))))</f>
        <v>0</v>
      </c>
    </row>
    <row r="192" spans="1:9" x14ac:dyDescent="0.25">
      <c r="A192" s="193" t="str">
        <f>Inscription!I19</f>
        <v>CSRN</v>
      </c>
      <c r="B192" s="194" t="str">
        <f>Inscription!J19</f>
        <v>Raphaëlle Tétreault</v>
      </c>
      <c r="C192" s="195"/>
      <c r="D192" s="32" t="s">
        <v>145</v>
      </c>
      <c r="E192" s="32" t="s">
        <v>145</v>
      </c>
      <c r="F192" s="196" t="str">
        <f t="shared" si="50"/>
        <v>DNS</v>
      </c>
      <c r="G192" s="207"/>
      <c r="H192" s="208" t="str">
        <f t="shared" si="51"/>
        <v>DNS</v>
      </c>
      <c r="I192" s="199" t="str">
        <f>IF(F192="DNS","0",IF(F192="DQ","0",IF(F192="","",IF(F192="DNF","0",LOOKUP(H192,Valeurs!$A$4:'Valeurs'!$A$46,Valeurs!$B$4:'Valeurs'!$B$46)))))</f>
        <v>0</v>
      </c>
    </row>
    <row r="193" spans="1:9" x14ac:dyDescent="0.25">
      <c r="A193" s="193" t="str">
        <f>Inscription!I20</f>
        <v>Gatineau</v>
      </c>
      <c r="B193" s="194" t="str">
        <f>Inscription!J20</f>
        <v>Isabelle Carrier</v>
      </c>
      <c r="C193" s="195"/>
      <c r="D193" s="32" t="s">
        <v>145</v>
      </c>
      <c r="E193" s="32" t="s">
        <v>145</v>
      </c>
      <c r="F193" s="196" t="str">
        <f t="shared" si="50"/>
        <v>DNS</v>
      </c>
      <c r="G193" s="207"/>
      <c r="H193" s="208" t="str">
        <f t="shared" si="51"/>
        <v>DNS</v>
      </c>
      <c r="I193" s="199" t="str">
        <f>IF(F193="DNS","0",IF(F193="DQ","0",IF(F193="","",IF(F193="DNF","0",LOOKUP(H193,Valeurs!$A$4:'Valeurs'!$A$46,Valeurs!$B$4:'Valeurs'!$B$46)))))</f>
        <v>0</v>
      </c>
    </row>
    <row r="194" spans="1:9" x14ac:dyDescent="0.25">
      <c r="A194" s="193" t="str">
        <f>Inscription!I21</f>
        <v>Gatineau</v>
      </c>
      <c r="B194" s="194" t="str">
        <f>Inscription!J21</f>
        <v>Jessica Carrier</v>
      </c>
      <c r="C194" s="195"/>
      <c r="D194" s="32" t="s">
        <v>145</v>
      </c>
      <c r="E194" s="32" t="s">
        <v>145</v>
      </c>
      <c r="F194" s="196" t="str">
        <f t="shared" si="50"/>
        <v>DNS</v>
      </c>
      <c r="G194" s="207"/>
      <c r="H194" s="208" t="str">
        <f t="shared" si="51"/>
        <v>DNS</v>
      </c>
      <c r="I194" s="199" t="str">
        <f>IF(F194="DNS","0",IF(F194="DQ","0",IF(F194="","",IF(F194="DNF","0",LOOKUP(H194,Valeurs!$A$4:'Valeurs'!$A$46,Valeurs!$B$4:'Valeurs'!$B$46)))))</f>
        <v>0</v>
      </c>
    </row>
    <row r="195" spans="1:9" x14ac:dyDescent="0.25">
      <c r="A195" s="193">
        <f>Inscription!I22</f>
        <v>0</v>
      </c>
      <c r="B195" s="194">
        <f>Inscription!J22</f>
        <v>0</v>
      </c>
      <c r="C195" s="195"/>
      <c r="D195" s="32"/>
      <c r="E195" s="32"/>
      <c r="F195" s="196" t="str">
        <f t="shared" si="50"/>
        <v/>
      </c>
      <c r="G195" s="207"/>
      <c r="H195" s="208" t="str">
        <f t="shared" si="51"/>
        <v/>
      </c>
      <c r="I195" s="199" t="str">
        <f>IF(F195="DNS","0",IF(F195="DQ","0",IF(F195="","",IF(F195="DNF","0",LOOKUP(H195,Valeurs!$A$4:'Valeurs'!$A$46,Valeurs!$B$4:'Valeurs'!$B$46)))))</f>
        <v/>
      </c>
    </row>
    <row r="196" spans="1:9" x14ac:dyDescent="0.25">
      <c r="A196" s="193">
        <f>Inscription!I23</f>
        <v>0</v>
      </c>
      <c r="B196" s="194">
        <f>Inscription!J23</f>
        <v>0</v>
      </c>
      <c r="C196" s="195"/>
      <c r="D196" s="32"/>
      <c r="E196" s="32"/>
      <c r="F196" s="196" t="str">
        <f t="shared" si="50"/>
        <v/>
      </c>
      <c r="G196" s="207"/>
      <c r="H196" s="208" t="str">
        <f t="shared" si="51"/>
        <v/>
      </c>
      <c r="I196" s="199" t="str">
        <f>IF(F196="DNS","0",IF(F196="DQ","0",IF(F196="","",IF(F196="DNF","0",LOOKUP(H196,Valeurs!$A$4:'Valeurs'!$A$46,Valeurs!$B$4:'Valeurs'!$B$46)))))</f>
        <v/>
      </c>
    </row>
    <row r="197" spans="1:9" x14ac:dyDescent="0.25">
      <c r="A197" s="193">
        <f>Inscription!I24</f>
        <v>0</v>
      </c>
      <c r="B197" s="194">
        <f>Inscription!J24</f>
        <v>0</v>
      </c>
      <c r="C197" s="195"/>
      <c r="D197" s="32"/>
      <c r="E197" s="32"/>
      <c r="F197" s="196" t="str">
        <f t="shared" si="50"/>
        <v/>
      </c>
      <c r="G197" s="207"/>
      <c r="H197" s="208" t="str">
        <f t="shared" si="51"/>
        <v/>
      </c>
      <c r="I197" s="199" t="str">
        <f>IF(F197="DNS","0",IF(F197="DQ","0",IF(F197="","",IF(F197="DNF","0",LOOKUP(H197,Valeurs!$A$4:'Valeurs'!$A$46,Valeurs!$B$4:'Valeurs'!$B$46)))))</f>
        <v/>
      </c>
    </row>
    <row r="198" spans="1:9" x14ac:dyDescent="0.25">
      <c r="A198" s="193">
        <f>Inscription!I25</f>
        <v>0</v>
      </c>
      <c r="B198" s="194">
        <f>Inscription!J25</f>
        <v>0</v>
      </c>
      <c r="C198" s="195"/>
      <c r="D198" s="32"/>
      <c r="E198" s="32"/>
      <c r="F198" s="196" t="str">
        <f t="shared" si="50"/>
        <v/>
      </c>
      <c r="G198" s="207"/>
      <c r="H198" s="208" t="str">
        <f t="shared" si="51"/>
        <v/>
      </c>
      <c r="I198" s="199" t="str">
        <f>IF(F198="DNS","0",IF(F198="DQ","0",IF(F198="","",IF(F198="DNF","0",LOOKUP(H198,Valeurs!$A$4:'Valeurs'!$A$46,Valeurs!$B$4:'Valeurs'!$B$46)))))</f>
        <v/>
      </c>
    </row>
    <row r="199" spans="1:9" x14ac:dyDescent="0.25">
      <c r="A199" s="193">
        <f>Inscription!I26</f>
        <v>0</v>
      </c>
      <c r="B199" s="194">
        <f>Inscription!J26</f>
        <v>0</v>
      </c>
      <c r="C199" s="195"/>
      <c r="D199" s="32"/>
      <c r="E199" s="32"/>
      <c r="F199" s="196" t="str">
        <f t="shared" si="50"/>
        <v/>
      </c>
      <c r="G199" s="207"/>
      <c r="H199" s="208" t="str">
        <f t="shared" si="51"/>
        <v/>
      </c>
      <c r="I199" s="199" t="str">
        <f>IF(F199="DNS","0",IF(F199="DQ","0",IF(F199="","",IF(F199="DNF","0",LOOKUP(H199,Valeurs!$A$4:'Valeurs'!$A$46,Valeurs!$B$4:'Valeurs'!$B$46)))))</f>
        <v/>
      </c>
    </row>
    <row r="200" spans="1:9" x14ac:dyDescent="0.25">
      <c r="A200" s="193">
        <f>Inscription!I27</f>
        <v>0</v>
      </c>
      <c r="B200" s="194">
        <f>Inscription!J27</f>
        <v>0</v>
      </c>
      <c r="C200" s="195"/>
      <c r="D200" s="32"/>
      <c r="E200" s="32"/>
      <c r="F200" s="196" t="str">
        <f t="shared" si="50"/>
        <v/>
      </c>
      <c r="G200" s="207"/>
      <c r="H200" s="208" t="str">
        <f t="shared" si="51"/>
        <v/>
      </c>
      <c r="I200" s="199" t="str">
        <f>IF(F200="DNS","0",IF(F200="DQ","0",IF(F200="","",IF(F200="DNF","0",LOOKUP(H200,Valeurs!$A$4:'Valeurs'!$A$46,Valeurs!$B$4:'Valeurs'!$B$46)))))</f>
        <v/>
      </c>
    </row>
    <row r="201" spans="1:9" x14ac:dyDescent="0.25">
      <c r="A201" s="193">
        <f>Inscription!I28</f>
        <v>0</v>
      </c>
      <c r="B201" s="194">
        <f>Inscription!J28</f>
        <v>0</v>
      </c>
      <c r="C201" s="195"/>
      <c r="D201" s="32"/>
      <c r="E201" s="32"/>
      <c r="F201" s="196" t="str">
        <f t="shared" si="50"/>
        <v/>
      </c>
      <c r="G201" s="207"/>
      <c r="H201" s="208" t="str">
        <f t="shared" si="51"/>
        <v/>
      </c>
      <c r="I201" s="199" t="str">
        <f>IF(F201="DNS","0",IF(F201="DQ","0",IF(F201="","",IF(F201="DNF","0",LOOKUP(H201,Valeurs!$A$4:'Valeurs'!$A$46,Valeurs!$B$4:'Valeurs'!$B$46)))))</f>
        <v/>
      </c>
    </row>
    <row r="202" spans="1:9" x14ac:dyDescent="0.25">
      <c r="A202" s="193">
        <f>Inscription!I29</f>
        <v>0</v>
      </c>
      <c r="B202" s="194">
        <f>Inscription!J29</f>
        <v>0</v>
      </c>
      <c r="C202" s="195"/>
      <c r="D202" s="32"/>
      <c r="E202" s="32"/>
      <c r="F202" s="196" t="str">
        <f t="shared" si="50"/>
        <v/>
      </c>
      <c r="G202" s="207"/>
      <c r="H202" s="208" t="str">
        <f t="shared" si="51"/>
        <v/>
      </c>
      <c r="I202" s="199" t="str">
        <f>IF(F202="DNS","0",IF(F202="DQ","0",IF(F202="","",IF(F202="DNF","0",LOOKUP(H202,Valeurs!$A$4:'Valeurs'!$A$46,Valeurs!$B$4:'Valeurs'!$B$46)))))</f>
        <v/>
      </c>
    </row>
    <row r="203" spans="1:9" x14ac:dyDescent="0.25">
      <c r="A203" s="193">
        <f>Inscription!I30</f>
        <v>0</v>
      </c>
      <c r="B203" s="194">
        <f>Inscription!J30</f>
        <v>0</v>
      </c>
      <c r="C203" s="195"/>
      <c r="D203" s="32"/>
      <c r="E203" s="32"/>
      <c r="F203" s="196" t="str">
        <f t="shared" si="50"/>
        <v/>
      </c>
      <c r="G203" s="207"/>
      <c r="H203" s="208" t="str">
        <f t="shared" si="51"/>
        <v/>
      </c>
      <c r="I203" s="199" t="str">
        <f>IF(F203="DNS","0",IF(F203="DQ","0",IF(F203="","",IF(F203="DNF","0",LOOKUP(H203,Valeurs!$A$4:'Valeurs'!$A$46,Valeurs!$B$4:'Valeurs'!$B$46)))))</f>
        <v/>
      </c>
    </row>
    <row r="204" spans="1:9" ht="15.75" thickBot="1" x14ac:dyDescent="0.3">
      <c r="A204" s="200">
        <f>Inscription!I31</f>
        <v>0</v>
      </c>
      <c r="B204" s="201">
        <f>Inscription!J31</f>
        <v>0</v>
      </c>
      <c r="C204" s="202"/>
      <c r="D204" s="33"/>
      <c r="E204" s="33"/>
      <c r="F204" s="46" t="str">
        <f t="shared" si="50"/>
        <v/>
      </c>
      <c r="G204" s="209"/>
      <c r="H204" s="210" t="str">
        <f t="shared" si="51"/>
        <v/>
      </c>
      <c r="I204" s="204" t="str">
        <f>IF(F204="DNS","0",IF(F204="DQ","0",IF(F204="","",IF(F204="DNF","0",LOOKUP(H204,Valeurs!$A$4:'Valeurs'!$A$46,Valeurs!$B$4:'Valeurs'!$B$46)))))</f>
        <v/>
      </c>
    </row>
    <row r="205" spans="1:9" ht="15.75" thickBot="1" x14ac:dyDescent="0.3"/>
    <row r="206" spans="1:9" ht="19.5" customHeight="1" thickBot="1" x14ac:dyDescent="0.3">
      <c r="A206" s="393" t="s">
        <v>63</v>
      </c>
      <c r="B206" s="394"/>
      <c r="C206" s="394"/>
      <c r="D206" s="394"/>
      <c r="E206" s="394"/>
      <c r="F206" s="394"/>
      <c r="G206" s="394"/>
      <c r="H206" s="394"/>
      <c r="I206" s="394"/>
    </row>
    <row r="207" spans="1:9" ht="19.5" customHeight="1" thickBot="1" x14ac:dyDescent="0.3">
      <c r="A207" s="394"/>
      <c r="B207" s="394"/>
      <c r="C207" s="394"/>
      <c r="D207" s="394"/>
      <c r="E207" s="394"/>
      <c r="F207" s="394"/>
      <c r="G207" s="394"/>
      <c r="H207" s="394"/>
      <c r="I207" s="394"/>
    </row>
    <row r="208" spans="1:9" s="185" customFormat="1" ht="30" customHeight="1" thickBot="1" x14ac:dyDescent="0.3">
      <c r="A208" s="182" t="s">
        <v>10</v>
      </c>
      <c r="B208" s="182" t="s">
        <v>11</v>
      </c>
      <c r="C208" s="183"/>
      <c r="D208" s="182" t="s">
        <v>12</v>
      </c>
      <c r="E208" s="182" t="s">
        <v>13</v>
      </c>
      <c r="F208" s="184" t="s">
        <v>14</v>
      </c>
      <c r="G208" s="183"/>
      <c r="H208" s="182" t="s">
        <v>15</v>
      </c>
      <c r="I208" s="182" t="s">
        <v>16</v>
      </c>
    </row>
    <row r="209" spans="1:9" x14ac:dyDescent="0.25">
      <c r="A209" s="186" t="str">
        <f>Inscription!I2</f>
        <v>SSSL</v>
      </c>
      <c r="B209" s="187" t="str">
        <f>Inscription!J2</f>
        <v>Célia Crivellaro Kingsbury</v>
      </c>
      <c r="C209" s="188"/>
      <c r="D209" s="31"/>
      <c r="E209" s="31"/>
      <c r="F209" s="189" t="str">
        <f>IF(D209="","",IF(D209="DQ","DQ",IF(D209="DNF","DNF",IF(D209="DNS","DNS",AVERAGE(D209,E209)))))</f>
        <v/>
      </c>
      <c r="G209" s="205"/>
      <c r="H209" s="206" t="str">
        <f>IF(F209="DNS","DNS",IF(F209="DQ","DQ",IF(F209="","",IF(F209="DNF","DNF",RANK(F209,$F$209:$F$238,1)))))</f>
        <v/>
      </c>
      <c r="I209" s="192" t="str">
        <f>IF(F209="","",LOOKUP(H209,Valeurs!$A$4:'Valeurs'!$A$46,Valeurs!$B$4:'Valeurs'!$B$46))</f>
        <v/>
      </c>
    </row>
    <row r="210" spans="1:9" x14ac:dyDescent="0.25">
      <c r="A210" s="193" t="str">
        <f>Inscription!I3</f>
        <v>CASO</v>
      </c>
      <c r="B210" s="194" t="str">
        <f>Inscription!J3</f>
        <v>Laurence Lamarre</v>
      </c>
      <c r="C210" s="195"/>
      <c r="D210" s="32"/>
      <c r="E210" s="32"/>
      <c r="F210" s="196" t="str">
        <f t="shared" ref="F210:F238" si="52">IF(D210="","",IF(D210="DQ","DQ",IF(D210="DNF","DNF",IF(D210="DNS","DNS",AVERAGE(D210,E210)))))</f>
        <v/>
      </c>
      <c r="G210" s="207"/>
      <c r="H210" s="208" t="str">
        <f t="shared" ref="H210:H238" si="53">IF(F210="DNS","DNS",IF(F210="DQ","DQ",IF(F210="","",IF(F210="DNF","DNF",RANK(F210,$F$209:$F$238,1)))))</f>
        <v/>
      </c>
      <c r="I210" s="199" t="str">
        <f>IF(F210="","",LOOKUP(H210,Valeurs!$A$4:'Valeurs'!$A$46,Valeurs!$B$4:'Valeurs'!$B$46))</f>
        <v/>
      </c>
    </row>
    <row r="211" spans="1:9" x14ac:dyDescent="0.25">
      <c r="A211" s="193" t="str">
        <f>Inscription!I4</f>
        <v>CASO</v>
      </c>
      <c r="B211" s="194" t="str">
        <f>Inscription!J4</f>
        <v>Émilie Boulerne</v>
      </c>
      <c r="C211" s="195"/>
      <c r="D211" s="32"/>
      <c r="E211" s="32"/>
      <c r="F211" s="196" t="str">
        <f t="shared" si="52"/>
        <v/>
      </c>
      <c r="G211" s="207"/>
      <c r="H211" s="208" t="str">
        <f t="shared" si="53"/>
        <v/>
      </c>
      <c r="I211" s="199" t="str">
        <f>IF(F211="","",LOOKUP(H211,Valeurs!$A$4:'Valeurs'!$A$46,Valeurs!$B$4:'Valeurs'!$B$46))</f>
        <v/>
      </c>
    </row>
    <row r="212" spans="1:9" x14ac:dyDescent="0.25">
      <c r="A212" s="193" t="str">
        <f>Inscription!I5</f>
        <v>Dam'eauclès</v>
      </c>
      <c r="B212" s="194" t="str">
        <f>Inscription!J5</f>
        <v>Caroline Arcand</v>
      </c>
      <c r="C212" s="195"/>
      <c r="D212" s="32"/>
      <c r="E212" s="32"/>
      <c r="F212" s="196" t="str">
        <f t="shared" si="52"/>
        <v/>
      </c>
      <c r="G212" s="207"/>
      <c r="H212" s="208" t="str">
        <f t="shared" si="53"/>
        <v/>
      </c>
      <c r="I212" s="199" t="str">
        <f>IF(F212="","",LOOKUP(H212,Valeurs!$A$4:'Valeurs'!$A$46,Valeurs!$B$4:'Valeurs'!$B$46))</f>
        <v/>
      </c>
    </row>
    <row r="213" spans="1:9" x14ac:dyDescent="0.25">
      <c r="A213" s="193" t="str">
        <f>Inscription!I6</f>
        <v>Dam'eauclès</v>
      </c>
      <c r="B213" s="194" t="str">
        <f>Inscription!J6</f>
        <v>Tamara Jacques</v>
      </c>
      <c r="C213" s="195"/>
      <c r="D213" s="32"/>
      <c r="E213" s="32"/>
      <c r="F213" s="196" t="str">
        <f t="shared" si="52"/>
        <v/>
      </c>
      <c r="G213" s="207"/>
      <c r="H213" s="208" t="str">
        <f t="shared" si="53"/>
        <v/>
      </c>
      <c r="I213" s="199" t="str">
        <f>IF(F213="","",LOOKUP(H213,Valeurs!$A$4:'Valeurs'!$A$46,Valeurs!$B$4:'Valeurs'!$B$46))</f>
        <v/>
      </c>
    </row>
    <row r="214" spans="1:9" x14ac:dyDescent="0.25">
      <c r="A214" s="193" t="str">
        <f>Inscription!I7</f>
        <v>O'méga</v>
      </c>
      <c r="B214" s="194" t="str">
        <f>Inscription!J7</f>
        <v>Josée Miron</v>
      </c>
      <c r="C214" s="195"/>
      <c r="D214" s="32"/>
      <c r="E214" s="32"/>
      <c r="F214" s="196" t="str">
        <f t="shared" si="52"/>
        <v/>
      </c>
      <c r="G214" s="207"/>
      <c r="H214" s="208" t="str">
        <f t="shared" si="53"/>
        <v/>
      </c>
      <c r="I214" s="199" t="str">
        <f>IF(F214="","",LOOKUP(H214,Valeurs!$A$4:'Valeurs'!$A$46,Valeurs!$B$4:'Valeurs'!$B$46))</f>
        <v/>
      </c>
    </row>
    <row r="215" spans="1:9" x14ac:dyDescent="0.25">
      <c r="A215" s="193" t="str">
        <f>Inscription!I8</f>
        <v>Rouville Surf</v>
      </c>
      <c r="B215" s="194" t="str">
        <f>Inscription!J8</f>
        <v>Marie-Hélène Paquette</v>
      </c>
      <c r="C215" s="195"/>
      <c r="D215" s="32"/>
      <c r="E215" s="32"/>
      <c r="F215" s="196" t="str">
        <f t="shared" si="52"/>
        <v/>
      </c>
      <c r="G215" s="207"/>
      <c r="H215" s="208" t="str">
        <f t="shared" si="53"/>
        <v/>
      </c>
      <c r="I215" s="199" t="str">
        <f>IF(F215="","",LOOKUP(H215,Valeurs!$A$4:'Valeurs'!$A$46,Valeurs!$B$4:'Valeurs'!$B$46))</f>
        <v/>
      </c>
    </row>
    <row r="216" spans="1:9" x14ac:dyDescent="0.25">
      <c r="A216" s="193" t="str">
        <f>Inscription!I9</f>
        <v>Rouville Surf</v>
      </c>
      <c r="B216" s="194" t="str">
        <f>Inscription!J9</f>
        <v>Claudine Courteau-Godmaire</v>
      </c>
      <c r="C216" s="195"/>
      <c r="D216" s="32"/>
      <c r="E216" s="32"/>
      <c r="F216" s="196" t="str">
        <f t="shared" si="52"/>
        <v/>
      </c>
      <c r="G216" s="207"/>
      <c r="H216" s="208" t="str">
        <f t="shared" si="53"/>
        <v/>
      </c>
      <c r="I216" s="199" t="str">
        <f>IF(F216="","",LOOKUP(H216,Valeurs!$A$4:'Valeurs'!$A$46,Valeurs!$B$4:'Valeurs'!$B$46))</f>
        <v/>
      </c>
    </row>
    <row r="217" spans="1:9" x14ac:dyDescent="0.25">
      <c r="A217" s="193" t="str">
        <f>Inscription!I10</f>
        <v>Rouville Surf</v>
      </c>
      <c r="B217" s="194" t="str">
        <f>Inscription!J10</f>
        <v>Ana Jaimes</v>
      </c>
      <c r="C217" s="195"/>
      <c r="D217" s="32"/>
      <c r="E217" s="32"/>
      <c r="F217" s="196" t="str">
        <f t="shared" si="52"/>
        <v/>
      </c>
      <c r="G217" s="207"/>
      <c r="H217" s="208" t="str">
        <f t="shared" si="53"/>
        <v/>
      </c>
      <c r="I217" s="199" t="str">
        <f>IF(F217="","",LOOKUP(H217,Valeurs!$A$4:'Valeurs'!$A$46,Valeurs!$B$4:'Valeurs'!$B$46))</f>
        <v/>
      </c>
    </row>
    <row r="218" spans="1:9" x14ac:dyDescent="0.25">
      <c r="A218" s="193" t="str">
        <f>Inscription!I11</f>
        <v>Rouville Surf</v>
      </c>
      <c r="B218" s="194" t="str">
        <f>Inscription!J11</f>
        <v>Gabrièle St-Georges</v>
      </c>
      <c r="C218" s="195"/>
      <c r="D218" s="32"/>
      <c r="E218" s="32"/>
      <c r="F218" s="196" t="str">
        <f t="shared" si="52"/>
        <v/>
      </c>
      <c r="G218" s="207"/>
      <c r="H218" s="208" t="str">
        <f t="shared" si="53"/>
        <v/>
      </c>
      <c r="I218" s="199" t="str">
        <f>IF(F218="","",LOOKUP(H218,Valeurs!$A$4:'Valeurs'!$A$46,Valeurs!$B$4:'Valeurs'!$B$46))</f>
        <v/>
      </c>
    </row>
    <row r="219" spans="1:9" x14ac:dyDescent="0.25">
      <c r="A219" s="193" t="str">
        <f>Inscription!I12</f>
        <v>Rouville Surf</v>
      </c>
      <c r="B219" s="194" t="str">
        <f>Inscription!J12</f>
        <v>Mariama Keita</v>
      </c>
      <c r="C219" s="195"/>
      <c r="D219" s="32"/>
      <c r="E219" s="32"/>
      <c r="F219" s="196" t="str">
        <f t="shared" si="52"/>
        <v/>
      </c>
      <c r="G219" s="207"/>
      <c r="H219" s="208" t="str">
        <f t="shared" si="53"/>
        <v/>
      </c>
      <c r="I219" s="199" t="str">
        <f>IF(F219="","",LOOKUP(H219,Valeurs!$A$4:'Valeurs'!$A$46,Valeurs!$B$4:'Valeurs'!$B$46))</f>
        <v/>
      </c>
    </row>
    <row r="220" spans="1:9" x14ac:dyDescent="0.25">
      <c r="A220" s="193" t="str">
        <f>Inscription!I13</f>
        <v>30deux</v>
      </c>
      <c r="B220" s="194" t="str">
        <f>Inscription!J13</f>
        <v>Marie-Pier Anctil</v>
      </c>
      <c r="C220" s="195"/>
      <c r="D220" s="32"/>
      <c r="E220" s="32"/>
      <c r="F220" s="196" t="str">
        <f t="shared" si="52"/>
        <v/>
      </c>
      <c r="G220" s="207"/>
      <c r="H220" s="208" t="str">
        <f t="shared" si="53"/>
        <v/>
      </c>
      <c r="I220" s="199" t="str">
        <f>IF(F220="","",LOOKUP(H220,Valeurs!$A$4:'Valeurs'!$A$46,Valeurs!$B$4:'Valeurs'!$B$46))</f>
        <v/>
      </c>
    </row>
    <row r="221" spans="1:9" x14ac:dyDescent="0.25">
      <c r="A221" s="193" t="str">
        <f>Inscription!I14</f>
        <v>30deux</v>
      </c>
      <c r="B221" s="194" t="str">
        <f>Inscription!J14</f>
        <v>Emmanuelle Hudon</v>
      </c>
      <c r="C221" s="195"/>
      <c r="D221" s="32"/>
      <c r="E221" s="32"/>
      <c r="F221" s="196" t="str">
        <f t="shared" si="52"/>
        <v/>
      </c>
      <c r="G221" s="207"/>
      <c r="H221" s="208" t="str">
        <f t="shared" si="53"/>
        <v/>
      </c>
      <c r="I221" s="199" t="str">
        <f>IF(F221="","",LOOKUP(H221,Valeurs!$A$4:'Valeurs'!$A$46,Valeurs!$B$4:'Valeurs'!$B$46))</f>
        <v/>
      </c>
    </row>
    <row r="222" spans="1:9" x14ac:dyDescent="0.25">
      <c r="A222" s="193" t="str">
        <f>Inscription!I15</f>
        <v>30deux</v>
      </c>
      <c r="B222" s="194" t="str">
        <f>Inscription!J15</f>
        <v>Alexandra Ladouceur</v>
      </c>
      <c r="C222" s="195"/>
      <c r="D222" s="32"/>
      <c r="E222" s="32"/>
      <c r="F222" s="196" t="str">
        <f t="shared" si="52"/>
        <v/>
      </c>
      <c r="G222" s="207"/>
      <c r="H222" s="208" t="str">
        <f t="shared" si="53"/>
        <v/>
      </c>
      <c r="I222" s="199" t="str">
        <f>IF(F222="","",LOOKUP(H222,Valeurs!$A$4:'Valeurs'!$A$46,Valeurs!$B$4:'Valeurs'!$B$46))</f>
        <v/>
      </c>
    </row>
    <row r="223" spans="1:9" x14ac:dyDescent="0.25">
      <c r="A223" s="193" t="str">
        <f>Inscription!I16</f>
        <v>30deux</v>
      </c>
      <c r="B223" s="194" t="str">
        <f>Inscription!J16</f>
        <v>Camille Gaudreault</v>
      </c>
      <c r="C223" s="195"/>
      <c r="D223" s="32"/>
      <c r="E223" s="32"/>
      <c r="F223" s="196" t="str">
        <f t="shared" si="52"/>
        <v/>
      </c>
      <c r="G223" s="207"/>
      <c r="H223" s="208" t="str">
        <f t="shared" si="53"/>
        <v/>
      </c>
      <c r="I223" s="199" t="str">
        <f>IF(F223="","",LOOKUP(H223,Valeurs!$A$4:'Valeurs'!$A$46,Valeurs!$B$4:'Valeurs'!$B$46))</f>
        <v/>
      </c>
    </row>
    <row r="224" spans="1:9" x14ac:dyDescent="0.25">
      <c r="A224" s="193" t="str">
        <f>Inscription!I17</f>
        <v>30deux</v>
      </c>
      <c r="B224" s="194" t="str">
        <f>Inscription!J17</f>
        <v>Sarah-Laurence Morin</v>
      </c>
      <c r="C224" s="195"/>
      <c r="D224" s="32"/>
      <c r="E224" s="32"/>
      <c r="F224" s="196" t="str">
        <f t="shared" si="52"/>
        <v/>
      </c>
      <c r="G224" s="207"/>
      <c r="H224" s="208" t="str">
        <f t="shared" si="53"/>
        <v/>
      </c>
      <c r="I224" s="199" t="str">
        <f>IF(F224="","",LOOKUP(H224,Valeurs!$A$4:'Valeurs'!$A$46,Valeurs!$B$4:'Valeurs'!$B$46))</f>
        <v/>
      </c>
    </row>
    <row r="225" spans="1:9" x14ac:dyDescent="0.25">
      <c r="A225" s="193" t="str">
        <f>Inscription!I18</f>
        <v>30deux</v>
      </c>
      <c r="B225" s="194" t="str">
        <f>Inscription!J18</f>
        <v>Noémie Desjardins</v>
      </c>
      <c r="C225" s="195"/>
      <c r="D225" s="32"/>
      <c r="E225" s="32"/>
      <c r="F225" s="196" t="str">
        <f t="shared" si="52"/>
        <v/>
      </c>
      <c r="G225" s="207"/>
      <c r="H225" s="208" t="str">
        <f t="shared" si="53"/>
        <v/>
      </c>
      <c r="I225" s="199" t="str">
        <f>IF(F225="","",LOOKUP(H225,Valeurs!$A$4:'Valeurs'!$A$46,Valeurs!$B$4:'Valeurs'!$B$46))</f>
        <v/>
      </c>
    </row>
    <row r="226" spans="1:9" x14ac:dyDescent="0.25">
      <c r="A226" s="193" t="str">
        <f>Inscription!I19</f>
        <v>CSRN</v>
      </c>
      <c r="B226" s="194" t="str">
        <f>Inscription!J19</f>
        <v>Raphaëlle Tétreault</v>
      </c>
      <c r="C226" s="195"/>
      <c r="D226" s="32"/>
      <c r="E226" s="32"/>
      <c r="F226" s="196" t="str">
        <f t="shared" si="52"/>
        <v/>
      </c>
      <c r="G226" s="207"/>
      <c r="H226" s="208" t="str">
        <f t="shared" si="53"/>
        <v/>
      </c>
      <c r="I226" s="199" t="str">
        <f>IF(F226="","",LOOKUP(H226,Valeurs!$A$4:'Valeurs'!$A$46,Valeurs!$B$4:'Valeurs'!$B$46))</f>
        <v/>
      </c>
    </row>
    <row r="227" spans="1:9" x14ac:dyDescent="0.25">
      <c r="A227" s="193" t="str">
        <f>Inscription!I20</f>
        <v>Gatineau</v>
      </c>
      <c r="B227" s="194" t="str">
        <f>Inscription!J20</f>
        <v>Isabelle Carrier</v>
      </c>
      <c r="C227" s="195"/>
      <c r="D227" s="32"/>
      <c r="E227" s="32"/>
      <c r="F227" s="196" t="str">
        <f t="shared" si="52"/>
        <v/>
      </c>
      <c r="G227" s="207"/>
      <c r="H227" s="208" t="str">
        <f t="shared" si="53"/>
        <v/>
      </c>
      <c r="I227" s="199" t="str">
        <f>IF(F227="","",LOOKUP(H227,Valeurs!$A$4:'Valeurs'!$A$46,Valeurs!$B$4:'Valeurs'!$B$46))</f>
        <v/>
      </c>
    </row>
    <row r="228" spans="1:9" x14ac:dyDescent="0.25">
      <c r="A228" s="193" t="str">
        <f>Inscription!I21</f>
        <v>Gatineau</v>
      </c>
      <c r="B228" s="194" t="str">
        <f>Inscription!J21</f>
        <v>Jessica Carrier</v>
      </c>
      <c r="C228" s="195"/>
      <c r="D228" s="32"/>
      <c r="E228" s="32"/>
      <c r="F228" s="196" t="str">
        <f t="shared" si="52"/>
        <v/>
      </c>
      <c r="G228" s="207"/>
      <c r="H228" s="208" t="str">
        <f t="shared" si="53"/>
        <v/>
      </c>
      <c r="I228" s="199" t="str">
        <f>IF(F228="","",LOOKUP(H228,Valeurs!$A$4:'Valeurs'!$A$46,Valeurs!$B$4:'Valeurs'!$B$46))</f>
        <v/>
      </c>
    </row>
    <row r="229" spans="1:9" x14ac:dyDescent="0.25">
      <c r="A229" s="193">
        <f>Inscription!I22</f>
        <v>0</v>
      </c>
      <c r="B229" s="194">
        <f>Inscription!J22</f>
        <v>0</v>
      </c>
      <c r="C229" s="195"/>
      <c r="D229" s="32"/>
      <c r="E229" s="32"/>
      <c r="F229" s="196" t="str">
        <f t="shared" si="52"/>
        <v/>
      </c>
      <c r="G229" s="207"/>
      <c r="H229" s="208" t="str">
        <f t="shared" si="53"/>
        <v/>
      </c>
      <c r="I229" s="199" t="str">
        <f>IF(F229="","",LOOKUP(H229,Valeurs!$A$4:'Valeurs'!$A$46,Valeurs!$B$4:'Valeurs'!$B$46))</f>
        <v/>
      </c>
    </row>
    <row r="230" spans="1:9" x14ac:dyDescent="0.25">
      <c r="A230" s="193">
        <f>Inscription!I23</f>
        <v>0</v>
      </c>
      <c r="B230" s="194">
        <f>Inscription!J23</f>
        <v>0</v>
      </c>
      <c r="C230" s="195"/>
      <c r="D230" s="32"/>
      <c r="E230" s="32"/>
      <c r="F230" s="196" t="str">
        <f t="shared" si="52"/>
        <v/>
      </c>
      <c r="G230" s="207"/>
      <c r="H230" s="208" t="str">
        <f t="shared" si="53"/>
        <v/>
      </c>
      <c r="I230" s="199" t="str">
        <f>IF(F230="","",LOOKUP(H230,Valeurs!$A$4:'Valeurs'!$A$46,Valeurs!$B$4:'Valeurs'!$B$46))</f>
        <v/>
      </c>
    </row>
    <row r="231" spans="1:9" x14ac:dyDescent="0.25">
      <c r="A231" s="193">
        <f>Inscription!I24</f>
        <v>0</v>
      </c>
      <c r="B231" s="194">
        <f>Inscription!J24</f>
        <v>0</v>
      </c>
      <c r="C231" s="195"/>
      <c r="D231" s="32"/>
      <c r="E231" s="32"/>
      <c r="F231" s="196" t="str">
        <f t="shared" si="52"/>
        <v/>
      </c>
      <c r="G231" s="207"/>
      <c r="H231" s="208" t="str">
        <f t="shared" si="53"/>
        <v/>
      </c>
      <c r="I231" s="199" t="str">
        <f>IF(F231="","",LOOKUP(H231,Valeurs!$A$4:'Valeurs'!$A$46,Valeurs!$B$4:'Valeurs'!$B$46))</f>
        <v/>
      </c>
    </row>
    <row r="232" spans="1:9" x14ac:dyDescent="0.25">
      <c r="A232" s="193">
        <f>Inscription!I25</f>
        <v>0</v>
      </c>
      <c r="B232" s="194">
        <f>Inscription!J25</f>
        <v>0</v>
      </c>
      <c r="C232" s="195"/>
      <c r="D232" s="32"/>
      <c r="E232" s="32"/>
      <c r="F232" s="196" t="str">
        <f t="shared" si="52"/>
        <v/>
      </c>
      <c r="G232" s="207"/>
      <c r="H232" s="208" t="str">
        <f t="shared" si="53"/>
        <v/>
      </c>
      <c r="I232" s="199" t="str">
        <f>IF(F232="","",LOOKUP(H232,Valeurs!$A$4:'Valeurs'!$A$46,Valeurs!$B$4:'Valeurs'!$B$46))</f>
        <v/>
      </c>
    </row>
    <row r="233" spans="1:9" x14ac:dyDescent="0.25">
      <c r="A233" s="193">
        <f>Inscription!I26</f>
        <v>0</v>
      </c>
      <c r="B233" s="194">
        <f>Inscription!J26</f>
        <v>0</v>
      </c>
      <c r="C233" s="195"/>
      <c r="D233" s="32"/>
      <c r="E233" s="32"/>
      <c r="F233" s="196" t="str">
        <f t="shared" si="52"/>
        <v/>
      </c>
      <c r="G233" s="207"/>
      <c r="H233" s="208" t="str">
        <f t="shared" si="53"/>
        <v/>
      </c>
      <c r="I233" s="199" t="str">
        <f>IF(F233="","",LOOKUP(H233,Valeurs!$A$4:'Valeurs'!$A$46,Valeurs!$B$4:'Valeurs'!$B$46))</f>
        <v/>
      </c>
    </row>
    <row r="234" spans="1:9" x14ac:dyDescent="0.25">
      <c r="A234" s="193">
        <f>Inscription!I27</f>
        <v>0</v>
      </c>
      <c r="B234" s="194">
        <f>Inscription!J27</f>
        <v>0</v>
      </c>
      <c r="C234" s="195"/>
      <c r="D234" s="32"/>
      <c r="E234" s="32"/>
      <c r="F234" s="196" t="str">
        <f t="shared" si="52"/>
        <v/>
      </c>
      <c r="G234" s="207"/>
      <c r="H234" s="208" t="str">
        <f t="shared" si="53"/>
        <v/>
      </c>
      <c r="I234" s="199" t="str">
        <f>IF(F234="","",LOOKUP(H234,Valeurs!$A$4:'Valeurs'!$A$46,Valeurs!$B$4:'Valeurs'!$B$46))</f>
        <v/>
      </c>
    </row>
    <row r="235" spans="1:9" x14ac:dyDescent="0.25">
      <c r="A235" s="193">
        <f>Inscription!I28</f>
        <v>0</v>
      </c>
      <c r="B235" s="194">
        <f>Inscription!J28</f>
        <v>0</v>
      </c>
      <c r="C235" s="195"/>
      <c r="D235" s="32"/>
      <c r="E235" s="32"/>
      <c r="F235" s="196" t="str">
        <f t="shared" si="52"/>
        <v/>
      </c>
      <c r="G235" s="207"/>
      <c r="H235" s="208" t="str">
        <f t="shared" si="53"/>
        <v/>
      </c>
      <c r="I235" s="199" t="str">
        <f>IF(F235="","",LOOKUP(H235,Valeurs!$A$4:'Valeurs'!$A$46,Valeurs!$B$4:'Valeurs'!$B$46))</f>
        <v/>
      </c>
    </row>
    <row r="236" spans="1:9" x14ac:dyDescent="0.25">
      <c r="A236" s="193">
        <f>Inscription!I29</f>
        <v>0</v>
      </c>
      <c r="B236" s="194">
        <f>Inscription!J29</f>
        <v>0</v>
      </c>
      <c r="C236" s="195"/>
      <c r="D236" s="32"/>
      <c r="E236" s="32"/>
      <c r="F236" s="196" t="str">
        <f t="shared" si="52"/>
        <v/>
      </c>
      <c r="G236" s="207"/>
      <c r="H236" s="208" t="str">
        <f t="shared" si="53"/>
        <v/>
      </c>
      <c r="I236" s="199" t="str">
        <f>IF(F236="","",LOOKUP(H236,Valeurs!$A$4:'Valeurs'!$A$46,Valeurs!$B$4:'Valeurs'!$B$46))</f>
        <v/>
      </c>
    </row>
    <row r="237" spans="1:9" x14ac:dyDescent="0.25">
      <c r="A237" s="193">
        <f>Inscription!I30</f>
        <v>0</v>
      </c>
      <c r="B237" s="194">
        <f>Inscription!J30</f>
        <v>0</v>
      </c>
      <c r="C237" s="195"/>
      <c r="D237" s="32"/>
      <c r="E237" s="32"/>
      <c r="F237" s="196" t="str">
        <f t="shared" si="52"/>
        <v/>
      </c>
      <c r="G237" s="207"/>
      <c r="H237" s="208" t="str">
        <f t="shared" si="53"/>
        <v/>
      </c>
      <c r="I237" s="199" t="str">
        <f>IF(F237="","",LOOKUP(H237,Valeurs!$A$4:'Valeurs'!$A$46,Valeurs!$B$4:'Valeurs'!$B$46))</f>
        <v/>
      </c>
    </row>
    <row r="238" spans="1:9" ht="15.75" thickBot="1" x14ac:dyDescent="0.3">
      <c r="A238" s="200">
        <f>Inscription!I31</f>
        <v>0</v>
      </c>
      <c r="B238" s="201">
        <f>Inscription!J31</f>
        <v>0</v>
      </c>
      <c r="C238" s="202"/>
      <c r="D238" s="33"/>
      <c r="E238" s="33"/>
      <c r="F238" s="46" t="str">
        <f t="shared" si="52"/>
        <v/>
      </c>
      <c r="G238" s="209"/>
      <c r="H238" s="210" t="str">
        <f t="shared" si="53"/>
        <v/>
      </c>
      <c r="I238" s="204" t="str">
        <f>IF(F238="","",LOOKUP(H238,Valeurs!$A$4:'Valeurs'!$A$46,Valeurs!$B$4:'Valeurs'!$B$46))</f>
        <v/>
      </c>
    </row>
    <row r="241" spans="1:9" ht="19.5" customHeight="1" thickBot="1" x14ac:dyDescent="0.3">
      <c r="A241" s="393" t="s">
        <v>71</v>
      </c>
      <c r="B241" s="394"/>
      <c r="C241" s="394"/>
      <c r="D241" s="394"/>
      <c r="E241" s="394"/>
      <c r="F241" s="394"/>
      <c r="G241" s="394"/>
      <c r="H241" s="394"/>
      <c r="I241" s="394"/>
    </row>
    <row r="242" spans="1:9" ht="19.5" customHeight="1" thickBot="1" x14ac:dyDescent="0.3">
      <c r="A242" s="394"/>
      <c r="B242" s="394"/>
      <c r="C242" s="394"/>
      <c r="D242" s="394"/>
      <c r="E242" s="394"/>
      <c r="F242" s="394"/>
      <c r="G242" s="394"/>
      <c r="H242" s="394"/>
      <c r="I242" s="394"/>
    </row>
    <row r="243" spans="1:9" s="185" customFormat="1" ht="30" customHeight="1" thickBot="1" x14ac:dyDescent="0.3">
      <c r="A243" s="182" t="s">
        <v>10</v>
      </c>
      <c r="B243" s="182" t="s">
        <v>11</v>
      </c>
      <c r="C243" s="183"/>
      <c r="D243" s="182" t="s">
        <v>12</v>
      </c>
      <c r="E243" s="182" t="s">
        <v>13</v>
      </c>
      <c r="F243" s="184" t="s">
        <v>14</v>
      </c>
      <c r="G243" s="183"/>
      <c r="H243" s="182" t="s">
        <v>15</v>
      </c>
      <c r="I243" s="182" t="s">
        <v>16</v>
      </c>
    </row>
    <row r="244" spans="1:9" x14ac:dyDescent="0.25">
      <c r="A244" s="64" t="s">
        <v>127</v>
      </c>
      <c r="B244" s="62" t="s">
        <v>208</v>
      </c>
      <c r="C244" s="188"/>
      <c r="D244" s="31">
        <v>1.6122685185185187E-3</v>
      </c>
      <c r="E244" s="31">
        <v>1.6087962962962963E-3</v>
      </c>
      <c r="F244" s="211">
        <f>IF(D244="","",IF(D244="DQ","DQ",IF(D244="DNF","DNF",IF(D244="DNS","DNS",AVERAGE(D244,E244)))))</f>
        <v>1.6105324074074075E-3</v>
      </c>
      <c r="G244" s="216"/>
      <c r="H244" s="212">
        <f>IF(F244="DNS","DNS",IF(F244="DQ","DQ",IF(F244="","",IF(F244="DNF","DNF",RANK(F244,$F$244:$F$275,1)))))</f>
        <v>3</v>
      </c>
      <c r="I244" s="213">
        <f>IF(F244="DNF","0",IF(F244="","",LOOKUP(H244,Valeurs!$A$4:'Valeurs'!$A$46,Valeurs!$B$4:'Valeurs'!$B$46)))</f>
        <v>16</v>
      </c>
    </row>
    <row r="245" spans="1:9" x14ac:dyDescent="0.25">
      <c r="A245" s="65"/>
      <c r="B245" s="62" t="s">
        <v>200</v>
      </c>
      <c r="C245" s="195"/>
      <c r="D245" s="43"/>
      <c r="E245" s="43"/>
      <c r="F245" s="44"/>
      <c r="G245" s="217"/>
      <c r="H245" s="218"/>
      <c r="I245" s="219">
        <f>I244</f>
        <v>16</v>
      </c>
    </row>
    <row r="246" spans="1:9" x14ac:dyDescent="0.25">
      <c r="A246" s="66"/>
      <c r="B246" s="62" t="s">
        <v>206</v>
      </c>
      <c r="C246" s="195"/>
      <c r="D246" s="44"/>
      <c r="E246" s="44"/>
      <c r="F246" s="44"/>
      <c r="G246" s="217"/>
      <c r="H246" s="218"/>
      <c r="I246" s="219">
        <f>I244</f>
        <v>16</v>
      </c>
    </row>
    <row r="247" spans="1:9" ht="15.75" thickBot="1" x14ac:dyDescent="0.3">
      <c r="A247" s="67"/>
      <c r="B247" s="62" t="s">
        <v>215</v>
      </c>
      <c r="C247" s="202"/>
      <c r="D247" s="45"/>
      <c r="E247" s="45"/>
      <c r="F247" s="45"/>
      <c r="G247" s="220"/>
      <c r="H247" s="214"/>
      <c r="I247" s="215">
        <f>I244</f>
        <v>16</v>
      </c>
    </row>
    <row r="248" spans="1:9" x14ac:dyDescent="0.25">
      <c r="A248" s="64" t="s">
        <v>184</v>
      </c>
      <c r="B248" s="62" t="s">
        <v>237</v>
      </c>
      <c r="C248" s="188"/>
      <c r="D248" s="32">
        <v>1.5585648148148149E-3</v>
      </c>
      <c r="E248" s="31">
        <v>1.5592592592592594E-3</v>
      </c>
      <c r="F248" s="211">
        <f t="shared" ref="F248" si="54">IF(D248="","",IF(D248="DQ","DQ",IF(D248="DNF","DNF",IF(D248="DNS","DNS",AVERAGE(D248,E248)))))</f>
        <v>1.558912037037037E-3</v>
      </c>
      <c r="G248" s="216"/>
      <c r="H248" s="212">
        <f t="shared" ref="H248" si="55">IF(F248="DNS","DNS",IF(F248="DQ","DQ",IF(F248="","",IF(F248="DNF","DNF",RANK(F248,$F$244:$F$275,1)))))</f>
        <v>2</v>
      </c>
      <c r="I248" s="213">
        <f>IF(F248="DNF","0",IF(F248="","",LOOKUP(H248,Valeurs!$A$4:'Valeurs'!$A$46,Valeurs!$B$4:'Valeurs'!$B$46)))</f>
        <v>18</v>
      </c>
    </row>
    <row r="249" spans="1:9" x14ac:dyDescent="0.25">
      <c r="A249" s="65"/>
      <c r="B249" s="62" t="s">
        <v>227</v>
      </c>
      <c r="C249" s="195"/>
      <c r="D249" s="43"/>
      <c r="E249" s="43"/>
      <c r="F249" s="44"/>
      <c r="G249" s="217"/>
      <c r="H249" s="218"/>
      <c r="I249" s="219">
        <f t="shared" ref="I249" si="56">I248</f>
        <v>18</v>
      </c>
    </row>
    <row r="250" spans="1:9" x14ac:dyDescent="0.25">
      <c r="A250" s="66"/>
      <c r="B250" s="62" t="s">
        <v>245</v>
      </c>
      <c r="C250" s="195"/>
      <c r="D250" s="44"/>
      <c r="E250" s="44"/>
      <c r="F250" s="44"/>
      <c r="G250" s="217"/>
      <c r="H250" s="218"/>
      <c r="I250" s="219">
        <f t="shared" ref="I250" si="57">I248</f>
        <v>18</v>
      </c>
    </row>
    <row r="251" spans="1:9" ht="15.75" thickBot="1" x14ac:dyDescent="0.3">
      <c r="A251" s="67"/>
      <c r="B251" s="62" t="s">
        <v>179</v>
      </c>
      <c r="C251" s="202"/>
      <c r="D251" s="45"/>
      <c r="E251" s="45"/>
      <c r="F251" s="45"/>
      <c r="G251" s="220"/>
      <c r="H251" s="214"/>
      <c r="I251" s="215">
        <f t="shared" ref="I251" si="58">I248</f>
        <v>18</v>
      </c>
    </row>
    <row r="252" spans="1:9" x14ac:dyDescent="0.25">
      <c r="A252" s="64" t="s">
        <v>211</v>
      </c>
      <c r="B252" s="62" t="s">
        <v>180</v>
      </c>
      <c r="C252" s="188"/>
      <c r="D252" s="32">
        <v>1.4377314814814815E-3</v>
      </c>
      <c r="E252" s="31">
        <v>1.4384259259259261E-3</v>
      </c>
      <c r="F252" s="211">
        <f t="shared" ref="F252" si="59">IF(D252="","",IF(D252="DQ","DQ",IF(D252="DNF","DNF",IF(D252="DNS","DNS",AVERAGE(D252,E252)))))</f>
        <v>1.4380787037037038E-3</v>
      </c>
      <c r="G252" s="216"/>
      <c r="H252" s="212">
        <f t="shared" ref="H252" si="60">IF(F252="DNS","DNS",IF(F252="DQ","DQ",IF(F252="","",IF(F252="DNF","DNF",RANK(F252,$F$244:$F$275,1)))))</f>
        <v>1</v>
      </c>
      <c r="I252" s="213">
        <f>IF(F252="DNF","0",IF(F252="","",LOOKUP(H252,Valeurs!$A$4:'Valeurs'!$A$46,Valeurs!$B$4:'Valeurs'!$B$46)))</f>
        <v>20</v>
      </c>
    </row>
    <row r="253" spans="1:9" x14ac:dyDescent="0.25">
      <c r="A253" s="65"/>
      <c r="B253" s="62" t="s">
        <v>275</v>
      </c>
      <c r="C253" s="195"/>
      <c r="D253" s="43"/>
      <c r="E253" s="43"/>
      <c r="F253" s="44"/>
      <c r="G253" s="217"/>
      <c r="H253" s="218"/>
      <c r="I253" s="219">
        <f t="shared" ref="I253" si="61">I252</f>
        <v>20</v>
      </c>
    </row>
    <row r="254" spans="1:9" x14ac:dyDescent="0.25">
      <c r="A254" s="66"/>
      <c r="B254" s="62" t="s">
        <v>177</v>
      </c>
      <c r="C254" s="195"/>
      <c r="D254" s="44"/>
      <c r="E254" s="44"/>
      <c r="F254" s="44"/>
      <c r="G254" s="217"/>
      <c r="H254" s="218"/>
      <c r="I254" s="219">
        <f t="shared" ref="I254" si="62">I252</f>
        <v>20</v>
      </c>
    </row>
    <row r="255" spans="1:9" ht="15.75" thickBot="1" x14ac:dyDescent="0.3">
      <c r="A255" s="67"/>
      <c r="B255" s="62" t="s">
        <v>178</v>
      </c>
      <c r="C255" s="202"/>
      <c r="D255" s="45"/>
      <c r="E255" s="45"/>
      <c r="F255" s="45"/>
      <c r="G255" s="220"/>
      <c r="H255" s="214"/>
      <c r="I255" s="215">
        <f t="shared" ref="I255" si="63">I252</f>
        <v>20</v>
      </c>
    </row>
    <row r="256" spans="1:9" x14ac:dyDescent="0.25">
      <c r="A256" s="64"/>
      <c r="B256" s="61"/>
      <c r="C256" s="188"/>
      <c r="D256" s="31"/>
      <c r="E256" s="31"/>
      <c r="F256" s="211" t="str">
        <f t="shared" ref="F256" si="64">IF(D256="","",IF(D256="DQ","DQ",IF(D256="DNF","DNF",IF(D256="DNS","DNS",AVERAGE(D256,E256)))))</f>
        <v/>
      </c>
      <c r="G256" s="216"/>
      <c r="H256" s="212" t="str">
        <f t="shared" ref="H256" si="65">IF(F256="DNS","DNS",IF(F256="DQ","DQ",IF(F256="","",IF(F256="DNF","DNF",RANK(F256,$F$244:$F$275,1)))))</f>
        <v/>
      </c>
      <c r="I256" s="213" t="str">
        <f>IF(F256="DNF","0",IF(F256="","",LOOKUP(H256,Valeurs!$A$4:'Valeurs'!$A$46,Valeurs!$B$4:'Valeurs'!$B$46)))</f>
        <v/>
      </c>
    </row>
    <row r="257" spans="1:9" x14ac:dyDescent="0.25">
      <c r="A257" s="65"/>
      <c r="B257" s="62"/>
      <c r="C257" s="195"/>
      <c r="D257" s="43"/>
      <c r="E257" s="43"/>
      <c r="F257" s="44"/>
      <c r="G257" s="217"/>
      <c r="H257" s="218"/>
      <c r="I257" s="219" t="str">
        <f t="shared" ref="I257" si="66">I256</f>
        <v/>
      </c>
    </row>
    <row r="258" spans="1:9" x14ac:dyDescent="0.25">
      <c r="A258" s="66"/>
      <c r="B258" s="62"/>
      <c r="C258" s="195"/>
      <c r="D258" s="44"/>
      <c r="E258" s="44"/>
      <c r="F258" s="44"/>
      <c r="G258" s="217"/>
      <c r="H258" s="218"/>
      <c r="I258" s="219" t="str">
        <f t="shared" ref="I258" si="67">I256</f>
        <v/>
      </c>
    </row>
    <row r="259" spans="1:9" ht="15.75" thickBot="1" x14ac:dyDescent="0.3">
      <c r="A259" s="67"/>
      <c r="B259" s="63"/>
      <c r="C259" s="202"/>
      <c r="D259" s="45"/>
      <c r="E259" s="45"/>
      <c r="F259" s="45"/>
      <c r="G259" s="220"/>
      <c r="H259" s="214"/>
      <c r="I259" s="215" t="str">
        <f t="shared" ref="I259" si="68">I256</f>
        <v/>
      </c>
    </row>
    <row r="260" spans="1:9" x14ac:dyDescent="0.25">
      <c r="A260" s="64"/>
      <c r="B260" s="61"/>
      <c r="C260" s="188"/>
      <c r="D260" s="31"/>
      <c r="E260" s="31"/>
      <c r="F260" s="211" t="str">
        <f t="shared" ref="F260" si="69">IF(D260="","",IF(D260="DQ","DQ",IF(D260="DNF","DNF",IF(D260="DNS","DNS",AVERAGE(D260,E260)))))</f>
        <v/>
      </c>
      <c r="G260" s="216"/>
      <c r="H260" s="212" t="str">
        <f t="shared" ref="H260" si="70">IF(F260="DNS","DNS",IF(F260="DQ","DQ",IF(F260="","",IF(F260="DNF","DNF",RANK(F260,$F$244:$F$275,1)))))</f>
        <v/>
      </c>
      <c r="I260" s="213" t="str">
        <f>IF(F260="DNF","0",IF(F260="","",LOOKUP(H260,Valeurs!$A$4:'Valeurs'!$A$46,Valeurs!$B$4:'Valeurs'!$B$46)))</f>
        <v/>
      </c>
    </row>
    <row r="261" spans="1:9" x14ac:dyDescent="0.25">
      <c r="A261" s="65"/>
      <c r="B261" s="62"/>
      <c r="C261" s="195"/>
      <c r="D261" s="43"/>
      <c r="E261" s="43"/>
      <c r="F261" s="44"/>
      <c r="G261" s="217"/>
      <c r="H261" s="218"/>
      <c r="I261" s="219" t="str">
        <f t="shared" ref="I261:I273" si="71">I260</f>
        <v/>
      </c>
    </row>
    <row r="262" spans="1:9" x14ac:dyDescent="0.25">
      <c r="A262" s="66"/>
      <c r="B262" s="62"/>
      <c r="C262" s="195"/>
      <c r="D262" s="44"/>
      <c r="E262" s="44"/>
      <c r="F262" s="44"/>
      <c r="G262" s="217"/>
      <c r="H262" s="218"/>
      <c r="I262" s="219" t="str">
        <f t="shared" ref="I262:I274" si="72">I260</f>
        <v/>
      </c>
    </row>
    <row r="263" spans="1:9" ht="15.75" thickBot="1" x14ac:dyDescent="0.3">
      <c r="A263" s="67"/>
      <c r="B263" s="63"/>
      <c r="C263" s="202"/>
      <c r="D263" s="45"/>
      <c r="E263" s="45"/>
      <c r="F263" s="45"/>
      <c r="G263" s="220"/>
      <c r="H263" s="214"/>
      <c r="I263" s="215" t="str">
        <f t="shared" ref="I263:I275" si="73">I260</f>
        <v/>
      </c>
    </row>
    <row r="264" spans="1:9" x14ac:dyDescent="0.25">
      <c r="A264" s="64"/>
      <c r="B264" s="61"/>
      <c r="C264" s="188"/>
      <c r="D264" s="31"/>
      <c r="E264" s="31"/>
      <c r="F264" s="211" t="str">
        <f t="shared" ref="F264" si="74">IF(D264="","",IF(D264="DQ","DQ",IF(D264="DNF","DNF",IF(D264="DNS","DNS",AVERAGE(D264,E264)))))</f>
        <v/>
      </c>
      <c r="G264" s="216"/>
      <c r="H264" s="212" t="str">
        <f t="shared" ref="H264" si="75">IF(F264="DNS","DNS",IF(F264="DQ","DQ",IF(F264="","",IF(F264="DNF","DNF",RANK(F264,$F$244:$F$275,1)))))</f>
        <v/>
      </c>
      <c r="I264" s="213" t="str">
        <f>IF(F264="DNF","0",IF(F264="","",LOOKUP(H264,Valeurs!$A$4:'Valeurs'!$A$46,Valeurs!$B$4:'Valeurs'!$B$46)))</f>
        <v/>
      </c>
    </row>
    <row r="265" spans="1:9" x14ac:dyDescent="0.25">
      <c r="A265" s="65"/>
      <c r="B265" s="62"/>
      <c r="C265" s="195"/>
      <c r="D265" s="43"/>
      <c r="E265" s="43"/>
      <c r="F265" s="44"/>
      <c r="G265" s="217"/>
      <c r="H265" s="218"/>
      <c r="I265" s="219" t="str">
        <f t="shared" si="71"/>
        <v/>
      </c>
    </row>
    <row r="266" spans="1:9" x14ac:dyDescent="0.25">
      <c r="A266" s="66"/>
      <c r="B266" s="62"/>
      <c r="C266" s="195"/>
      <c r="D266" s="44"/>
      <c r="E266" s="44"/>
      <c r="F266" s="44"/>
      <c r="G266" s="217"/>
      <c r="H266" s="218"/>
      <c r="I266" s="219" t="str">
        <f t="shared" si="72"/>
        <v/>
      </c>
    </row>
    <row r="267" spans="1:9" ht="15.75" thickBot="1" x14ac:dyDescent="0.3">
      <c r="A267" s="67"/>
      <c r="B267" s="63"/>
      <c r="C267" s="202"/>
      <c r="D267" s="45"/>
      <c r="E267" s="45"/>
      <c r="F267" s="45"/>
      <c r="G267" s="220"/>
      <c r="H267" s="214"/>
      <c r="I267" s="215" t="str">
        <f t="shared" si="73"/>
        <v/>
      </c>
    </row>
    <row r="268" spans="1:9" x14ac:dyDescent="0.25">
      <c r="A268" s="64"/>
      <c r="B268" s="61"/>
      <c r="C268" s="188"/>
      <c r="D268" s="31"/>
      <c r="E268" s="31"/>
      <c r="F268" s="211" t="str">
        <f t="shared" ref="F268" si="76">IF(D268="","",IF(D268="DQ","DQ",IF(D268="DNF","DNF",IF(D268="DNS","DNS",AVERAGE(D268,E268)))))</f>
        <v/>
      </c>
      <c r="G268" s="216"/>
      <c r="H268" s="212" t="str">
        <f t="shared" ref="H268" si="77">IF(F268="DNS","DNS",IF(F268="DQ","DQ",IF(F268="","",IF(F268="DNF","DNF",RANK(F268,$F$244:$F$275,1)))))</f>
        <v/>
      </c>
      <c r="I268" s="213" t="str">
        <f>IF(F268="DNF","0",IF(F268="","",LOOKUP(H268,Valeurs!$A$4:'Valeurs'!$A$46,Valeurs!$B$4:'Valeurs'!$B$46)))</f>
        <v/>
      </c>
    </row>
    <row r="269" spans="1:9" x14ac:dyDescent="0.25">
      <c r="A269" s="65"/>
      <c r="B269" s="62"/>
      <c r="C269" s="195"/>
      <c r="D269" s="43"/>
      <c r="E269" s="43"/>
      <c r="F269" s="44"/>
      <c r="G269" s="217"/>
      <c r="H269" s="218"/>
      <c r="I269" s="219" t="str">
        <f t="shared" si="71"/>
        <v/>
      </c>
    </row>
    <row r="270" spans="1:9" x14ac:dyDescent="0.25">
      <c r="A270" s="66"/>
      <c r="B270" s="62"/>
      <c r="C270" s="195"/>
      <c r="D270" s="44"/>
      <c r="E270" s="44"/>
      <c r="F270" s="44"/>
      <c r="G270" s="217"/>
      <c r="H270" s="218"/>
      <c r="I270" s="219" t="str">
        <f t="shared" si="72"/>
        <v/>
      </c>
    </row>
    <row r="271" spans="1:9" ht="15.75" thickBot="1" x14ac:dyDescent="0.3">
      <c r="A271" s="67"/>
      <c r="B271" s="63"/>
      <c r="C271" s="202"/>
      <c r="D271" s="45"/>
      <c r="E271" s="45"/>
      <c r="F271" s="45"/>
      <c r="G271" s="220"/>
      <c r="H271" s="214"/>
      <c r="I271" s="215" t="str">
        <f t="shared" si="73"/>
        <v/>
      </c>
    </row>
    <row r="272" spans="1:9" x14ac:dyDescent="0.25">
      <c r="A272" s="64"/>
      <c r="B272" s="61"/>
      <c r="C272" s="188"/>
      <c r="D272" s="31"/>
      <c r="E272" s="31"/>
      <c r="F272" s="211" t="str">
        <f t="shared" ref="F272" si="78">IF(D272="","",IF(D272="DQ","DQ",IF(D272="DNF","DNF",IF(D272="DNS","DNS",AVERAGE(D272,E272)))))</f>
        <v/>
      </c>
      <c r="G272" s="216"/>
      <c r="H272" s="212" t="str">
        <f t="shared" ref="H272" si="79">IF(F272="DNS","DNS",IF(F272="DQ","DQ",IF(F272="","",IF(F272="DNF","DNF",RANK(F272,$F$244:$F$275,1)))))</f>
        <v/>
      </c>
      <c r="I272" s="213" t="str">
        <f>IF(F272="DNF","0",IF(F272="","",LOOKUP(H272,Valeurs!$A$4:'Valeurs'!$A$46,Valeurs!$B$4:'Valeurs'!$B$46)))</f>
        <v/>
      </c>
    </row>
    <row r="273" spans="1:9" x14ac:dyDescent="0.25">
      <c r="A273" s="65"/>
      <c r="B273" s="62"/>
      <c r="C273" s="195"/>
      <c r="D273" s="43"/>
      <c r="E273" s="43"/>
      <c r="F273" s="44"/>
      <c r="G273" s="217"/>
      <c r="H273" s="218"/>
      <c r="I273" s="219" t="str">
        <f t="shared" si="71"/>
        <v/>
      </c>
    </row>
    <row r="274" spans="1:9" x14ac:dyDescent="0.25">
      <c r="A274" s="66"/>
      <c r="B274" s="62"/>
      <c r="C274" s="195"/>
      <c r="D274" s="44"/>
      <c r="E274" s="44"/>
      <c r="F274" s="44"/>
      <c r="G274" s="217"/>
      <c r="H274" s="218"/>
      <c r="I274" s="219" t="str">
        <f t="shared" si="72"/>
        <v/>
      </c>
    </row>
    <row r="275" spans="1:9" ht="15.75" thickBot="1" x14ac:dyDescent="0.3">
      <c r="A275" s="67"/>
      <c r="B275" s="63"/>
      <c r="C275" s="202"/>
      <c r="D275" s="45"/>
      <c r="E275" s="45"/>
      <c r="F275" s="45"/>
      <c r="G275" s="220"/>
      <c r="H275" s="214"/>
      <c r="I275" s="215" t="str">
        <f t="shared" si="73"/>
        <v/>
      </c>
    </row>
    <row r="276" spans="1:9" ht="15.75" thickBot="1" x14ac:dyDescent="0.3"/>
    <row r="277" spans="1:9" ht="19.5" customHeight="1" thickBot="1" x14ac:dyDescent="0.3">
      <c r="A277" s="393" t="s">
        <v>72</v>
      </c>
      <c r="B277" s="394"/>
      <c r="C277" s="394"/>
      <c r="D277" s="394"/>
      <c r="E277" s="394"/>
      <c r="F277" s="394"/>
      <c r="G277" s="394"/>
      <c r="H277" s="394"/>
      <c r="I277" s="394"/>
    </row>
    <row r="278" spans="1:9" ht="19.5" customHeight="1" thickBot="1" x14ac:dyDescent="0.3">
      <c r="A278" s="394"/>
      <c r="B278" s="394"/>
      <c r="C278" s="394"/>
      <c r="D278" s="394"/>
      <c r="E278" s="394"/>
      <c r="F278" s="394"/>
      <c r="G278" s="394"/>
      <c r="H278" s="394"/>
      <c r="I278" s="394"/>
    </row>
    <row r="279" spans="1:9" s="185" customFormat="1" ht="30" customHeight="1" thickBot="1" x14ac:dyDescent="0.3">
      <c r="A279" s="182" t="s">
        <v>10</v>
      </c>
      <c r="B279" s="182" t="s">
        <v>11</v>
      </c>
      <c r="C279" s="183"/>
      <c r="D279" s="182" t="s">
        <v>12</v>
      </c>
      <c r="E279" s="182" t="s">
        <v>13</v>
      </c>
      <c r="F279" s="184" t="s">
        <v>14</v>
      </c>
      <c r="G279" s="183"/>
      <c r="H279" s="182" t="s">
        <v>15</v>
      </c>
      <c r="I279" s="182" t="s">
        <v>16</v>
      </c>
    </row>
    <row r="280" spans="1:9" x14ac:dyDescent="0.25">
      <c r="A280" s="64" t="s">
        <v>127</v>
      </c>
      <c r="B280" s="61" t="s">
        <v>208</v>
      </c>
      <c r="C280" s="188"/>
      <c r="D280" s="31">
        <v>1.7025462962962964E-3</v>
      </c>
      <c r="E280" s="31">
        <v>1.7021990740740739E-3</v>
      </c>
      <c r="F280" s="211">
        <f>IF(D280="","",IF(D280="DQ","DQ",IF(D280="DNF","DNF",IF(D280="DNS","DNS",AVERAGE(D280,E280)))))</f>
        <v>1.7023726851851852E-3</v>
      </c>
      <c r="G280" s="216"/>
      <c r="H280" s="212">
        <f>IF(F280="DNS","DNS",IF(F280="DQ","DQ",IF(F280="","",IF(F280="DNF","DNF",RANK(F280,$F$280:$F$311,1)))))</f>
        <v>3</v>
      </c>
      <c r="I280" s="213">
        <f>IF(F280="DNF","0",IF(F280="","",LOOKUP(H280,Valeurs!$A$4:'Valeurs'!$A$46,Valeurs!$B$4:'Valeurs'!$B$46)))</f>
        <v>16</v>
      </c>
    </row>
    <row r="281" spans="1:9" x14ac:dyDescent="0.25">
      <c r="A281" s="65"/>
      <c r="B281" s="62" t="s">
        <v>206</v>
      </c>
      <c r="C281" s="195"/>
      <c r="D281" s="43"/>
      <c r="E281" s="43"/>
      <c r="F281" s="44"/>
      <c r="G281" s="217"/>
      <c r="H281" s="218"/>
      <c r="I281" s="219">
        <f>I280</f>
        <v>16</v>
      </c>
    </row>
    <row r="282" spans="1:9" x14ac:dyDescent="0.25">
      <c r="A282" s="66"/>
      <c r="B282" s="62" t="s">
        <v>215</v>
      </c>
      <c r="C282" s="195"/>
      <c r="D282" s="44"/>
      <c r="E282" s="44"/>
      <c r="F282" s="44"/>
      <c r="G282" s="217"/>
      <c r="H282" s="218"/>
      <c r="I282" s="219">
        <f>I280</f>
        <v>16</v>
      </c>
    </row>
    <row r="283" spans="1:9" ht="15.75" thickBot="1" x14ac:dyDescent="0.3">
      <c r="A283" s="67"/>
      <c r="B283" s="63" t="s">
        <v>213</v>
      </c>
      <c r="C283" s="202"/>
      <c r="D283" s="45"/>
      <c r="E283" s="45"/>
      <c r="F283" s="45"/>
      <c r="G283" s="220"/>
      <c r="H283" s="214"/>
      <c r="I283" s="215">
        <f>I280</f>
        <v>16</v>
      </c>
    </row>
    <row r="284" spans="1:9" x14ac:dyDescent="0.25">
      <c r="A284" s="64" t="s">
        <v>276</v>
      </c>
      <c r="B284" s="62" t="s">
        <v>179</v>
      </c>
      <c r="C284" s="188"/>
      <c r="D284" s="31">
        <v>1.6422453703703703E-3</v>
      </c>
      <c r="E284" s="31">
        <v>1.6460648148148148E-3</v>
      </c>
      <c r="F284" s="211">
        <f t="shared" ref="F284" si="80">IF(D284="","",IF(D284="DQ","DQ",IF(D284="DNF","DNF",IF(D284="DNS","DNS",AVERAGE(D284,E284)))))</f>
        <v>1.6441550925925925E-3</v>
      </c>
      <c r="G284" s="216"/>
      <c r="H284" s="212">
        <f t="shared" ref="H284" si="81">IF(F284="DNS","DNS",IF(F284="DQ","DQ",IF(F284="","",IF(F284="DNF","DNF",RANK(F284,$F$280:$F$311,1)))))</f>
        <v>2</v>
      </c>
      <c r="I284" s="213">
        <f>IF(F284="DNF","0",IF(F284="","",LOOKUP(H284,Valeurs!$A$4:'Valeurs'!$A$46,Valeurs!$B$4:'Valeurs'!$B$46)))</f>
        <v>18</v>
      </c>
    </row>
    <row r="285" spans="1:9" x14ac:dyDescent="0.25">
      <c r="A285" s="65"/>
      <c r="B285" s="62" t="s">
        <v>237</v>
      </c>
      <c r="C285" s="195"/>
      <c r="D285" s="43"/>
      <c r="E285" s="43"/>
      <c r="F285" s="44"/>
      <c r="G285" s="217"/>
      <c r="H285" s="218"/>
      <c r="I285" s="219">
        <f t="shared" ref="I285" si="82">I284</f>
        <v>18</v>
      </c>
    </row>
    <row r="286" spans="1:9" x14ac:dyDescent="0.25">
      <c r="A286" s="66"/>
      <c r="B286" s="62" t="s">
        <v>242</v>
      </c>
      <c r="C286" s="195"/>
      <c r="D286" s="44"/>
      <c r="E286" s="44"/>
      <c r="F286" s="44"/>
      <c r="G286" s="217"/>
      <c r="H286" s="218"/>
      <c r="I286" s="219">
        <f t="shared" ref="I286" si="83">I284</f>
        <v>18</v>
      </c>
    </row>
    <row r="287" spans="1:9" ht="15.75" thickBot="1" x14ac:dyDescent="0.3">
      <c r="A287" s="67"/>
      <c r="B287" s="62" t="s">
        <v>245</v>
      </c>
      <c r="C287" s="202"/>
      <c r="D287" s="45"/>
      <c r="E287" s="45"/>
      <c r="F287" s="45"/>
      <c r="G287" s="220"/>
      <c r="H287" s="214"/>
      <c r="I287" s="215">
        <f t="shared" ref="I287" si="84">I284</f>
        <v>18</v>
      </c>
    </row>
    <row r="288" spans="1:9" x14ac:dyDescent="0.25">
      <c r="A288" s="64" t="s">
        <v>211</v>
      </c>
      <c r="B288" s="62" t="s">
        <v>180</v>
      </c>
      <c r="C288" s="188"/>
      <c r="D288" s="31">
        <v>1.5820601851851848E-3</v>
      </c>
      <c r="E288" s="31">
        <v>1.5833333333333335E-3</v>
      </c>
      <c r="F288" s="211">
        <f t="shared" ref="F288" si="85">IF(D288="","",IF(D288="DQ","DQ",IF(D288="DNF","DNF",IF(D288="DNS","DNS",AVERAGE(D288,E288)))))</f>
        <v>1.5826967592592592E-3</v>
      </c>
      <c r="G288" s="216"/>
      <c r="H288" s="212">
        <f t="shared" ref="H288" si="86">IF(F288="DNS","DNS",IF(F288="DQ","DQ",IF(F288="","",IF(F288="DNF","DNF",RANK(F288,$F$280:$F$311,1)))))</f>
        <v>1</v>
      </c>
      <c r="I288" s="213">
        <f>IF(F288="DNF","0",IF(F288="","",LOOKUP(H288,Valeurs!$A$4:'Valeurs'!$A$46,Valeurs!$B$4:'Valeurs'!$B$46)))</f>
        <v>20</v>
      </c>
    </row>
    <row r="289" spans="1:9" x14ac:dyDescent="0.25">
      <c r="A289" s="65"/>
      <c r="B289" s="62" t="s">
        <v>275</v>
      </c>
      <c r="C289" s="195"/>
      <c r="D289" s="43"/>
      <c r="E289" s="43"/>
      <c r="F289" s="44"/>
      <c r="G289" s="217"/>
      <c r="H289" s="218"/>
      <c r="I289" s="219">
        <f t="shared" ref="I289" si="87">I288</f>
        <v>20</v>
      </c>
    </row>
    <row r="290" spans="1:9" x14ac:dyDescent="0.25">
      <c r="A290" s="66"/>
      <c r="B290" s="62" t="s">
        <v>177</v>
      </c>
      <c r="C290" s="195"/>
      <c r="D290" s="44"/>
      <c r="E290" s="44"/>
      <c r="F290" s="44"/>
      <c r="G290" s="217"/>
      <c r="H290" s="218"/>
      <c r="I290" s="219">
        <f t="shared" ref="I290" si="88">I288</f>
        <v>20</v>
      </c>
    </row>
    <row r="291" spans="1:9" ht="15.75" thickBot="1" x14ac:dyDescent="0.3">
      <c r="A291" s="67"/>
      <c r="B291" s="63" t="s">
        <v>178</v>
      </c>
      <c r="C291" s="202"/>
      <c r="D291" s="45"/>
      <c r="E291" s="45"/>
      <c r="F291" s="45"/>
      <c r="G291" s="220"/>
      <c r="H291" s="214"/>
      <c r="I291" s="215">
        <f t="shared" ref="I291" si="89">I288</f>
        <v>20</v>
      </c>
    </row>
    <row r="292" spans="1:9" x14ac:dyDescent="0.25">
      <c r="A292" s="64"/>
      <c r="B292" s="61"/>
      <c r="C292" s="188"/>
      <c r="D292" s="31"/>
      <c r="E292" s="31"/>
      <c r="F292" s="211" t="str">
        <f t="shared" ref="F292" si="90">IF(D292="","",IF(D292="DQ","DQ",IF(D292="DNF","DNF",IF(D292="DNS","DNS",AVERAGE(D292,E292)))))</f>
        <v/>
      </c>
      <c r="G292" s="216"/>
      <c r="H292" s="212" t="str">
        <f t="shared" ref="H292" si="91">IF(F292="DNS","DNS",IF(F292="DQ","DQ",IF(F292="","",IF(F292="DNF","DNF",RANK(F292,$F$280:$F$311,1)))))</f>
        <v/>
      </c>
      <c r="I292" s="213" t="str">
        <f>IF(F292="DNF","0",IF(F292="","",LOOKUP(H292,Valeurs!$A$4:'Valeurs'!$A$46,Valeurs!$B$4:'Valeurs'!$B$46)))</f>
        <v/>
      </c>
    </row>
    <row r="293" spans="1:9" x14ac:dyDescent="0.25">
      <c r="A293" s="65"/>
      <c r="B293" s="62"/>
      <c r="C293" s="195"/>
      <c r="D293" s="43"/>
      <c r="E293" s="43"/>
      <c r="F293" s="44"/>
      <c r="G293" s="217"/>
      <c r="H293" s="218"/>
      <c r="I293" s="219" t="str">
        <f t="shared" ref="I293" si="92">I292</f>
        <v/>
      </c>
    </row>
    <row r="294" spans="1:9" x14ac:dyDescent="0.25">
      <c r="A294" s="66"/>
      <c r="B294" s="62"/>
      <c r="C294" s="195"/>
      <c r="D294" s="44"/>
      <c r="E294" s="44"/>
      <c r="F294" s="44"/>
      <c r="G294" s="217"/>
      <c r="H294" s="218"/>
      <c r="I294" s="219" t="str">
        <f t="shared" ref="I294" si="93">I292</f>
        <v/>
      </c>
    </row>
    <row r="295" spans="1:9" ht="15.75" thickBot="1" x14ac:dyDescent="0.3">
      <c r="A295" s="67"/>
      <c r="B295" s="63"/>
      <c r="C295" s="202"/>
      <c r="D295" s="45"/>
      <c r="E295" s="45"/>
      <c r="F295" s="45"/>
      <c r="G295" s="220"/>
      <c r="H295" s="214"/>
      <c r="I295" s="215" t="str">
        <f t="shared" ref="I295" si="94">I292</f>
        <v/>
      </c>
    </row>
    <row r="296" spans="1:9" x14ac:dyDescent="0.25">
      <c r="A296" s="64"/>
      <c r="B296" s="61"/>
      <c r="C296" s="188"/>
      <c r="D296" s="31"/>
      <c r="E296" s="31"/>
      <c r="F296" s="211" t="str">
        <f t="shared" ref="F296" si="95">IF(D296="","",IF(D296="DQ","DQ",IF(D296="DNF","DNF",IF(D296="DNS","DNS",AVERAGE(D296,E296)))))</f>
        <v/>
      </c>
      <c r="G296" s="216"/>
      <c r="H296" s="212" t="str">
        <f t="shared" ref="H296" si="96">IF(F296="DNS","DNS",IF(F296="DQ","DQ",IF(F296="","",IF(F296="DNF","DNF",RANK(F296,$F$280:$F$311,1)))))</f>
        <v/>
      </c>
      <c r="I296" s="213" t="str">
        <f>IF(F296="DNF","0",IF(F296="","",LOOKUP(H296,Valeurs!$A$4:'Valeurs'!$A$46,Valeurs!$B$4:'Valeurs'!$B$46)))</f>
        <v/>
      </c>
    </row>
    <row r="297" spans="1:9" x14ac:dyDescent="0.25">
      <c r="A297" s="65"/>
      <c r="B297" s="62"/>
      <c r="C297" s="195"/>
      <c r="D297" s="43"/>
      <c r="E297" s="43"/>
      <c r="F297" s="44"/>
      <c r="G297" s="217"/>
      <c r="H297" s="218"/>
      <c r="I297" s="219" t="str">
        <f t="shared" ref="I297" si="97">I296</f>
        <v/>
      </c>
    </row>
    <row r="298" spans="1:9" x14ac:dyDescent="0.25">
      <c r="A298" s="66"/>
      <c r="B298" s="62"/>
      <c r="C298" s="195"/>
      <c r="D298" s="44"/>
      <c r="E298" s="44"/>
      <c r="F298" s="44"/>
      <c r="G298" s="217"/>
      <c r="H298" s="218"/>
      <c r="I298" s="219" t="str">
        <f t="shared" ref="I298" si="98">I296</f>
        <v/>
      </c>
    </row>
    <row r="299" spans="1:9" ht="15.75" thickBot="1" x14ac:dyDescent="0.3">
      <c r="A299" s="67"/>
      <c r="B299" s="63"/>
      <c r="C299" s="202"/>
      <c r="D299" s="45"/>
      <c r="E299" s="45"/>
      <c r="F299" s="45"/>
      <c r="G299" s="220"/>
      <c r="H299" s="214"/>
      <c r="I299" s="215" t="str">
        <f t="shared" ref="I299" si="99">I296</f>
        <v/>
      </c>
    </row>
    <row r="300" spans="1:9" x14ac:dyDescent="0.25">
      <c r="A300" s="64"/>
      <c r="B300" s="61"/>
      <c r="C300" s="188"/>
      <c r="D300" s="31"/>
      <c r="E300" s="31"/>
      <c r="F300" s="211" t="str">
        <f t="shared" ref="F300" si="100">IF(D300="","",IF(D300="DQ","DQ",IF(D300="DNF","DNF",IF(D300="DNS","DNS",AVERAGE(D300,E300)))))</f>
        <v/>
      </c>
      <c r="G300" s="216"/>
      <c r="H300" s="212" t="str">
        <f t="shared" ref="H300" si="101">IF(F300="DNS","DNS",IF(F300="DQ","DQ",IF(F300="","",IF(F300="DNF","DNF",RANK(F300,$F$280:$F$311,1)))))</f>
        <v/>
      </c>
      <c r="I300" s="213" t="str">
        <f>IF(F300="DNF","0",IF(F300="","",LOOKUP(H300,Valeurs!$A$4:'Valeurs'!$A$46,Valeurs!$B$4:'Valeurs'!$B$46)))</f>
        <v/>
      </c>
    </row>
    <row r="301" spans="1:9" x14ac:dyDescent="0.25">
      <c r="A301" s="65"/>
      <c r="B301" s="62"/>
      <c r="C301" s="195"/>
      <c r="D301" s="43"/>
      <c r="E301" s="43"/>
      <c r="F301" s="44"/>
      <c r="G301" s="217"/>
      <c r="H301" s="218"/>
      <c r="I301" s="219" t="str">
        <f t="shared" ref="I301" si="102">I300</f>
        <v/>
      </c>
    </row>
    <row r="302" spans="1:9" x14ac:dyDescent="0.25">
      <c r="A302" s="66"/>
      <c r="B302" s="62"/>
      <c r="C302" s="195"/>
      <c r="D302" s="44"/>
      <c r="E302" s="44"/>
      <c r="F302" s="44"/>
      <c r="G302" s="217"/>
      <c r="H302" s="218"/>
      <c r="I302" s="219" t="str">
        <f t="shared" ref="I302" si="103">I300</f>
        <v/>
      </c>
    </row>
    <row r="303" spans="1:9" ht="15.75" thickBot="1" x14ac:dyDescent="0.3">
      <c r="A303" s="67"/>
      <c r="B303" s="63"/>
      <c r="C303" s="202"/>
      <c r="D303" s="45"/>
      <c r="E303" s="45"/>
      <c r="F303" s="45"/>
      <c r="G303" s="220"/>
      <c r="H303" s="214"/>
      <c r="I303" s="215" t="str">
        <f t="shared" ref="I303" si="104">I300</f>
        <v/>
      </c>
    </row>
    <row r="304" spans="1:9" x14ac:dyDescent="0.25">
      <c r="A304" s="64"/>
      <c r="B304" s="61"/>
      <c r="C304" s="188"/>
      <c r="D304" s="31"/>
      <c r="E304" s="31"/>
      <c r="F304" s="211" t="str">
        <f t="shared" ref="F304" si="105">IF(D304="","",IF(D304="DQ","DQ",IF(D304="DNF","DNF",IF(D304="DNS","DNS",AVERAGE(D304,E304)))))</f>
        <v/>
      </c>
      <c r="G304" s="216"/>
      <c r="H304" s="212" t="str">
        <f t="shared" ref="H304" si="106">IF(F304="DNS","DNS",IF(F304="DQ","DQ",IF(F304="","",IF(F304="DNF","DNF",RANK(F304,$F$280:$F$311,1)))))</f>
        <v/>
      </c>
      <c r="I304" s="213" t="str">
        <f>IF(F304="DNF","0",IF(F304="","",LOOKUP(H304,Valeurs!$A$4:'Valeurs'!$A$46,Valeurs!$B$4:'Valeurs'!$B$46)))</f>
        <v/>
      </c>
    </row>
    <row r="305" spans="1:9" x14ac:dyDescent="0.25">
      <c r="A305" s="65"/>
      <c r="B305" s="62"/>
      <c r="C305" s="195"/>
      <c r="D305" s="43"/>
      <c r="E305" s="43"/>
      <c r="F305" s="44"/>
      <c r="G305" s="217"/>
      <c r="H305" s="218"/>
      <c r="I305" s="219" t="str">
        <f t="shared" ref="I305" si="107">I304</f>
        <v/>
      </c>
    </row>
    <row r="306" spans="1:9" x14ac:dyDescent="0.25">
      <c r="A306" s="66"/>
      <c r="B306" s="62"/>
      <c r="C306" s="195"/>
      <c r="D306" s="44"/>
      <c r="E306" s="44"/>
      <c r="F306" s="44"/>
      <c r="G306" s="217"/>
      <c r="H306" s="218"/>
      <c r="I306" s="219" t="str">
        <f t="shared" ref="I306" si="108">I304</f>
        <v/>
      </c>
    </row>
    <row r="307" spans="1:9" ht="15.75" thickBot="1" x14ac:dyDescent="0.3">
      <c r="A307" s="67"/>
      <c r="B307" s="63"/>
      <c r="C307" s="202"/>
      <c r="D307" s="45"/>
      <c r="E307" s="45"/>
      <c r="F307" s="45"/>
      <c r="G307" s="220"/>
      <c r="H307" s="214"/>
      <c r="I307" s="215" t="str">
        <f t="shared" ref="I307" si="109">I304</f>
        <v/>
      </c>
    </row>
    <row r="308" spans="1:9" x14ac:dyDescent="0.25">
      <c r="A308" s="64"/>
      <c r="B308" s="61"/>
      <c r="C308" s="188"/>
      <c r="D308" s="31"/>
      <c r="E308" s="31"/>
      <c r="F308" s="211" t="str">
        <f t="shared" ref="F308" si="110">IF(D308="","",IF(D308="DQ","DQ",IF(D308="DNF","DNF",IF(D308="DNS","DNS",AVERAGE(D308,E308)))))</f>
        <v/>
      </c>
      <c r="G308" s="216"/>
      <c r="H308" s="212" t="str">
        <f t="shared" ref="H308" si="111">IF(F308="DNS","DNS",IF(F308="DQ","DQ",IF(F308="","",IF(F308="DNF","DNF",RANK(F308,$F$280:$F$311,1)))))</f>
        <v/>
      </c>
      <c r="I308" s="213" t="str">
        <f>IF(F308="DNF","0",IF(F308="","",LOOKUP(H308,Valeurs!$A$4:'Valeurs'!$A$46,Valeurs!$B$4:'Valeurs'!$B$46)))</f>
        <v/>
      </c>
    </row>
    <row r="309" spans="1:9" x14ac:dyDescent="0.25">
      <c r="A309" s="65"/>
      <c r="B309" s="62"/>
      <c r="C309" s="195"/>
      <c r="D309" s="43"/>
      <c r="E309" s="43"/>
      <c r="F309" s="44"/>
      <c r="G309" s="217"/>
      <c r="H309" s="218"/>
      <c r="I309" s="219" t="str">
        <f t="shared" ref="I309" si="112">I308</f>
        <v/>
      </c>
    </row>
    <row r="310" spans="1:9" x14ac:dyDescent="0.25">
      <c r="A310" s="66"/>
      <c r="B310" s="62"/>
      <c r="C310" s="195"/>
      <c r="D310" s="44"/>
      <c r="E310" s="44"/>
      <c r="F310" s="44"/>
      <c r="G310" s="217"/>
      <c r="H310" s="218"/>
      <c r="I310" s="219" t="str">
        <f t="shared" ref="I310" si="113">I308</f>
        <v/>
      </c>
    </row>
    <row r="311" spans="1:9" ht="15.75" thickBot="1" x14ac:dyDescent="0.3">
      <c r="A311" s="67"/>
      <c r="B311" s="63"/>
      <c r="C311" s="202"/>
      <c r="D311" s="45"/>
      <c r="E311" s="45"/>
      <c r="F311" s="45"/>
      <c r="G311" s="220"/>
      <c r="H311" s="214"/>
      <c r="I311" s="215" t="str">
        <f t="shared" ref="I311" si="114">I308</f>
        <v/>
      </c>
    </row>
    <row r="312" spans="1:9" ht="15.75" thickBot="1" x14ac:dyDescent="0.3"/>
    <row r="313" spans="1:9" ht="19.5" customHeight="1" thickBot="1" x14ac:dyDescent="0.3">
      <c r="A313" s="393" t="s">
        <v>73</v>
      </c>
      <c r="B313" s="394"/>
      <c r="C313" s="394"/>
      <c r="D313" s="394"/>
      <c r="E313" s="394"/>
      <c r="F313" s="394"/>
      <c r="G313" s="394"/>
      <c r="H313" s="394"/>
      <c r="I313" s="394"/>
    </row>
    <row r="314" spans="1:9" ht="19.5" customHeight="1" thickBot="1" x14ac:dyDescent="0.3">
      <c r="A314" s="394"/>
      <c r="B314" s="394"/>
      <c r="C314" s="394"/>
      <c r="D314" s="394"/>
      <c r="E314" s="394"/>
      <c r="F314" s="394"/>
      <c r="G314" s="394"/>
      <c r="H314" s="394"/>
      <c r="I314" s="394"/>
    </row>
    <row r="315" spans="1:9" s="185" customFormat="1" ht="30" customHeight="1" thickBot="1" x14ac:dyDescent="0.3">
      <c r="A315" s="182" t="s">
        <v>10</v>
      </c>
      <c r="B315" s="182" t="s">
        <v>11</v>
      </c>
      <c r="C315" s="183"/>
      <c r="D315" s="182" t="s">
        <v>12</v>
      </c>
      <c r="E315" s="182" t="s">
        <v>13</v>
      </c>
      <c r="F315" s="184" t="s">
        <v>14</v>
      </c>
      <c r="G315" s="183"/>
      <c r="H315" s="182" t="s">
        <v>15</v>
      </c>
      <c r="I315" s="182" t="s">
        <v>16</v>
      </c>
    </row>
    <row r="316" spans="1:9" x14ac:dyDescent="0.25">
      <c r="A316" s="64" t="s">
        <v>127</v>
      </c>
      <c r="B316" s="62" t="s">
        <v>208</v>
      </c>
      <c r="C316" s="188"/>
      <c r="D316" s="31">
        <v>1.3024305555555558E-3</v>
      </c>
      <c r="E316" s="31">
        <v>1.3032407407407409E-3</v>
      </c>
      <c r="F316" s="211">
        <f>IF(D316="","",IF(D316="DQ","DQ",IF(D316="DNF","DNF",IF(D316="DNS","DNS",AVERAGE(D316,E316)))))</f>
        <v>1.3028356481481485E-3</v>
      </c>
      <c r="G316" s="216"/>
      <c r="H316" s="212">
        <f>IF(F316="DNS","DNS",IF(F316="DQ","DQ",IF(F316="","",IF(F316="DNF","DNF",RANK(F316,$F$316:$F$347,1)))))</f>
        <v>2</v>
      </c>
      <c r="I316" s="213">
        <f>IF(F316="DNF","0",IF(F316="","",LOOKUP(H316,Valeurs!$A$4:'Valeurs'!$A$46,Valeurs!$B$4:'Valeurs'!$B$46)))</f>
        <v>18</v>
      </c>
    </row>
    <row r="317" spans="1:9" x14ac:dyDescent="0.25">
      <c r="A317" s="65"/>
      <c r="B317" s="62" t="s">
        <v>200</v>
      </c>
      <c r="C317" s="195"/>
      <c r="D317" s="43"/>
      <c r="E317" s="43"/>
      <c r="F317" s="44"/>
      <c r="G317" s="217"/>
      <c r="H317" s="218"/>
      <c r="I317" s="219">
        <f>I316</f>
        <v>18</v>
      </c>
    </row>
    <row r="318" spans="1:9" x14ac:dyDescent="0.25">
      <c r="A318" s="66"/>
      <c r="B318" s="62" t="s">
        <v>215</v>
      </c>
      <c r="C318" s="195"/>
      <c r="D318" s="44"/>
      <c r="E318" s="44"/>
      <c r="F318" s="44"/>
      <c r="G318" s="217"/>
      <c r="H318" s="218"/>
      <c r="I318" s="219">
        <f>I316</f>
        <v>18</v>
      </c>
    </row>
    <row r="319" spans="1:9" ht="15.75" thickBot="1" x14ac:dyDescent="0.3">
      <c r="A319" s="67"/>
      <c r="B319" s="62" t="s">
        <v>213</v>
      </c>
      <c r="C319" s="202"/>
      <c r="D319" s="45"/>
      <c r="E319" s="45"/>
      <c r="F319" s="45"/>
      <c r="G319" s="220"/>
      <c r="H319" s="214"/>
      <c r="I319" s="215">
        <f>I316</f>
        <v>18</v>
      </c>
    </row>
    <row r="320" spans="1:9" x14ac:dyDescent="0.25">
      <c r="A320" s="64" t="s">
        <v>184</v>
      </c>
      <c r="B320" s="62" t="s">
        <v>179</v>
      </c>
      <c r="C320" s="188"/>
      <c r="D320" s="31">
        <v>1.3512731481481481E-3</v>
      </c>
      <c r="E320" s="31">
        <v>1.3559027777777779E-3</v>
      </c>
      <c r="F320" s="211">
        <f t="shared" ref="F320" si="115">IF(D320="","",IF(D320="DQ","DQ",IF(D320="DNF","DNF",IF(D320="DNS","DNS",AVERAGE(D320,E320)))))</f>
        <v>1.3535879629629631E-3</v>
      </c>
      <c r="G320" s="216"/>
      <c r="H320" s="212">
        <f t="shared" ref="H320" si="116">IF(F320="DNS","DNS",IF(F320="DQ","DQ",IF(F320="","",IF(F320="DNF","DNF",RANK(F320,$F$316:$F$347,1)))))</f>
        <v>3</v>
      </c>
      <c r="I320" s="213">
        <f>IF(F320="DNF","0",IF(F320="","",LOOKUP(H320,Valeurs!$A$4:'Valeurs'!$A$46,Valeurs!$B$4:'Valeurs'!$B$46)))</f>
        <v>16</v>
      </c>
    </row>
    <row r="321" spans="1:9" x14ac:dyDescent="0.25">
      <c r="A321" s="65"/>
      <c r="B321" s="62" t="s">
        <v>237</v>
      </c>
      <c r="C321" s="195"/>
      <c r="D321" s="43"/>
      <c r="E321" s="43"/>
      <c r="F321" s="44"/>
      <c r="G321" s="217"/>
      <c r="H321" s="218"/>
      <c r="I321" s="219">
        <f t="shared" ref="I321" si="117">I320</f>
        <v>16</v>
      </c>
    </row>
    <row r="322" spans="1:9" x14ac:dyDescent="0.25">
      <c r="A322" s="66"/>
      <c r="B322" s="62" t="s">
        <v>227</v>
      </c>
      <c r="C322" s="195"/>
      <c r="D322" s="44"/>
      <c r="E322" s="44"/>
      <c r="F322" s="44"/>
      <c r="G322" s="217"/>
      <c r="H322" s="218"/>
      <c r="I322" s="219">
        <f t="shared" ref="I322" si="118">I320</f>
        <v>16</v>
      </c>
    </row>
    <row r="323" spans="1:9" ht="15.75" thickBot="1" x14ac:dyDescent="0.3">
      <c r="A323" s="67"/>
      <c r="B323" s="62" t="s">
        <v>245</v>
      </c>
      <c r="C323" s="202"/>
      <c r="D323" s="45"/>
      <c r="E323" s="45"/>
      <c r="F323" s="45"/>
      <c r="G323" s="220"/>
      <c r="H323" s="214"/>
      <c r="I323" s="215">
        <f t="shared" ref="I323" si="119">I320</f>
        <v>16</v>
      </c>
    </row>
    <row r="324" spans="1:9" x14ac:dyDescent="0.25">
      <c r="A324" s="64" t="s">
        <v>211</v>
      </c>
      <c r="B324" s="62" t="s">
        <v>180</v>
      </c>
      <c r="C324" s="188"/>
      <c r="D324" s="31">
        <v>1.1979166666666668E-3</v>
      </c>
      <c r="E324" s="31">
        <v>1.1877314814814815E-3</v>
      </c>
      <c r="F324" s="211">
        <f t="shared" ref="F324" si="120">IF(D324="","",IF(D324="DQ","DQ",IF(D324="DNF","DNF",IF(D324="DNS","DNS",AVERAGE(D324,E324)))))</f>
        <v>1.192824074074074E-3</v>
      </c>
      <c r="G324" s="216"/>
      <c r="H324" s="212">
        <f t="shared" ref="H324" si="121">IF(F324="DNS","DNS",IF(F324="DQ","DQ",IF(F324="","",IF(F324="DNF","DNF",RANK(F324,$F$316:$F$347,1)))))</f>
        <v>1</v>
      </c>
      <c r="I324" s="213">
        <f>IF(F324="DNF","0",IF(F324="","",LOOKUP(H324,Valeurs!$A$4:'Valeurs'!$A$46,Valeurs!$B$4:'Valeurs'!$B$46)))</f>
        <v>20</v>
      </c>
    </row>
    <row r="325" spans="1:9" x14ac:dyDescent="0.25">
      <c r="A325" s="65"/>
      <c r="B325" s="62" t="s">
        <v>275</v>
      </c>
      <c r="C325" s="195"/>
      <c r="D325" s="43"/>
      <c r="E325" s="43"/>
      <c r="F325" s="44"/>
      <c r="G325" s="217"/>
      <c r="H325" s="218"/>
      <c r="I325" s="219">
        <f t="shared" ref="I325" si="122">I324</f>
        <v>20</v>
      </c>
    </row>
    <row r="326" spans="1:9" x14ac:dyDescent="0.25">
      <c r="A326" s="66"/>
      <c r="B326" s="62" t="s">
        <v>177</v>
      </c>
      <c r="C326" s="195"/>
      <c r="D326" s="44"/>
      <c r="E326" s="44"/>
      <c r="F326" s="44"/>
      <c r="G326" s="217"/>
      <c r="H326" s="218"/>
      <c r="I326" s="219">
        <f t="shared" ref="I326" si="123">I324</f>
        <v>20</v>
      </c>
    </row>
    <row r="327" spans="1:9" ht="15.75" thickBot="1" x14ac:dyDescent="0.3">
      <c r="A327" s="67"/>
      <c r="B327" s="62" t="s">
        <v>178</v>
      </c>
      <c r="C327" s="202"/>
      <c r="D327" s="45"/>
      <c r="E327" s="45"/>
      <c r="F327" s="45"/>
      <c r="G327" s="220"/>
      <c r="H327" s="214"/>
      <c r="I327" s="215">
        <f t="shared" ref="I327" si="124">I324</f>
        <v>20</v>
      </c>
    </row>
    <row r="328" spans="1:9" x14ac:dyDescent="0.25">
      <c r="A328" s="64"/>
      <c r="B328" s="61"/>
      <c r="C328" s="188"/>
      <c r="D328" s="31"/>
      <c r="E328" s="31"/>
      <c r="F328" s="211" t="str">
        <f t="shared" ref="F328" si="125">IF(D328="","",IF(D328="DQ","DQ",IF(D328="DNF","DNF",IF(D328="DNS","DNS",AVERAGE(D328,E328)))))</f>
        <v/>
      </c>
      <c r="G328" s="216"/>
      <c r="H328" s="212" t="str">
        <f t="shared" ref="H328" si="126">IF(F328="DNS","DNS",IF(F328="DQ","DQ",IF(F328="","",IF(F328="DNF","DNF",RANK(F328,$F$316:$F$347,1)))))</f>
        <v/>
      </c>
      <c r="I328" s="213" t="str">
        <f>IF(F328="DNF","0",IF(F328="","",LOOKUP(H328,Valeurs!$A$4:'Valeurs'!$A$46,Valeurs!$B$4:'Valeurs'!$B$46)))</f>
        <v/>
      </c>
    </row>
    <row r="329" spans="1:9" x14ac:dyDescent="0.25">
      <c r="A329" s="65"/>
      <c r="B329" s="62"/>
      <c r="C329" s="195"/>
      <c r="D329" s="43"/>
      <c r="E329" s="43"/>
      <c r="F329" s="44"/>
      <c r="G329" s="217"/>
      <c r="H329" s="218"/>
      <c r="I329" s="219" t="str">
        <f t="shared" ref="I329" si="127">I328</f>
        <v/>
      </c>
    </row>
    <row r="330" spans="1:9" x14ac:dyDescent="0.25">
      <c r="A330" s="66"/>
      <c r="B330" s="62"/>
      <c r="C330" s="195"/>
      <c r="D330" s="44"/>
      <c r="E330" s="44"/>
      <c r="F330" s="44"/>
      <c r="G330" s="217"/>
      <c r="H330" s="218"/>
      <c r="I330" s="219" t="str">
        <f t="shared" ref="I330" si="128">I328</f>
        <v/>
      </c>
    </row>
    <row r="331" spans="1:9" ht="15.75" thickBot="1" x14ac:dyDescent="0.3">
      <c r="A331" s="67"/>
      <c r="B331" s="63"/>
      <c r="C331" s="202"/>
      <c r="D331" s="45"/>
      <c r="E331" s="45"/>
      <c r="F331" s="45"/>
      <c r="G331" s="220"/>
      <c r="H331" s="214"/>
      <c r="I331" s="215" t="str">
        <f t="shared" ref="I331" si="129">I328</f>
        <v/>
      </c>
    </row>
    <row r="332" spans="1:9" x14ac:dyDescent="0.25">
      <c r="A332" s="64"/>
      <c r="B332" s="61"/>
      <c r="C332" s="188"/>
      <c r="D332" s="31"/>
      <c r="E332" s="31"/>
      <c r="F332" s="211" t="str">
        <f t="shared" ref="F332" si="130">IF(D332="","",IF(D332="DQ","DQ",IF(D332="DNF","DNF",IF(D332="DNS","DNS",AVERAGE(D332,E332)))))</f>
        <v/>
      </c>
      <c r="G332" s="216"/>
      <c r="H332" s="212" t="str">
        <f t="shared" ref="H332" si="131">IF(F332="DNS","DNS",IF(F332="DQ","DQ",IF(F332="","",IF(F332="DNF","DNF",RANK(F332,$F$316:$F$347,1)))))</f>
        <v/>
      </c>
      <c r="I332" s="213" t="str">
        <f>IF(F332="DNF","0",IF(F332="","",LOOKUP(H332,Valeurs!$A$4:'Valeurs'!$A$46,Valeurs!$B$4:'Valeurs'!$B$46)))</f>
        <v/>
      </c>
    </row>
    <row r="333" spans="1:9" x14ac:dyDescent="0.25">
      <c r="A333" s="65"/>
      <c r="B333" s="62"/>
      <c r="C333" s="195"/>
      <c r="D333" s="43"/>
      <c r="E333" s="43"/>
      <c r="F333" s="44"/>
      <c r="G333" s="217"/>
      <c r="H333" s="218"/>
      <c r="I333" s="219" t="str">
        <f t="shared" ref="I333" si="132">I332</f>
        <v/>
      </c>
    </row>
    <row r="334" spans="1:9" x14ac:dyDescent="0.25">
      <c r="A334" s="66"/>
      <c r="B334" s="62"/>
      <c r="C334" s="195"/>
      <c r="D334" s="44"/>
      <c r="E334" s="44"/>
      <c r="F334" s="44"/>
      <c r="G334" s="217"/>
      <c r="H334" s="218"/>
      <c r="I334" s="219" t="str">
        <f t="shared" ref="I334" si="133">I332</f>
        <v/>
      </c>
    </row>
    <row r="335" spans="1:9" ht="15.75" thickBot="1" x14ac:dyDescent="0.3">
      <c r="A335" s="67"/>
      <c r="B335" s="63"/>
      <c r="C335" s="202"/>
      <c r="D335" s="45"/>
      <c r="E335" s="45"/>
      <c r="F335" s="45"/>
      <c r="G335" s="220"/>
      <c r="H335" s="214"/>
      <c r="I335" s="215" t="str">
        <f t="shared" ref="I335" si="134">I332</f>
        <v/>
      </c>
    </row>
    <row r="336" spans="1:9" x14ac:dyDescent="0.25">
      <c r="A336" s="64"/>
      <c r="B336" s="61"/>
      <c r="C336" s="188"/>
      <c r="D336" s="31"/>
      <c r="E336" s="31"/>
      <c r="F336" s="211" t="str">
        <f t="shared" ref="F336" si="135">IF(D336="","",IF(D336="DQ","DQ",IF(D336="DNF","DNF",IF(D336="DNS","DNS",AVERAGE(D336,E336)))))</f>
        <v/>
      </c>
      <c r="G336" s="216"/>
      <c r="H336" s="212" t="str">
        <f t="shared" ref="H336" si="136">IF(F336="DNS","DNS",IF(F336="DQ","DQ",IF(F336="","",IF(F336="DNF","DNF",RANK(F336,$F$316:$F$347,1)))))</f>
        <v/>
      </c>
      <c r="I336" s="213" t="str">
        <f>IF(F336="DNF","0",IF(F336="","",LOOKUP(H336,Valeurs!$A$4:'Valeurs'!$A$46,Valeurs!$B$4:'Valeurs'!$B$46)))</f>
        <v/>
      </c>
    </row>
    <row r="337" spans="1:9" x14ac:dyDescent="0.25">
      <c r="A337" s="65"/>
      <c r="B337" s="62"/>
      <c r="C337" s="195"/>
      <c r="D337" s="43"/>
      <c r="E337" s="43"/>
      <c r="F337" s="44"/>
      <c r="G337" s="217"/>
      <c r="H337" s="218"/>
      <c r="I337" s="219" t="str">
        <f t="shared" ref="I337" si="137">I336</f>
        <v/>
      </c>
    </row>
    <row r="338" spans="1:9" x14ac:dyDescent="0.25">
      <c r="A338" s="66"/>
      <c r="B338" s="62"/>
      <c r="C338" s="195"/>
      <c r="D338" s="44"/>
      <c r="E338" s="44"/>
      <c r="F338" s="44"/>
      <c r="G338" s="217"/>
      <c r="H338" s="218"/>
      <c r="I338" s="219" t="str">
        <f t="shared" ref="I338" si="138">I336</f>
        <v/>
      </c>
    </row>
    <row r="339" spans="1:9" ht="15.75" thickBot="1" x14ac:dyDescent="0.3">
      <c r="A339" s="66"/>
      <c r="B339" s="63"/>
      <c r="C339" s="202"/>
      <c r="D339" s="45"/>
      <c r="E339" s="45"/>
      <c r="F339" s="45"/>
      <c r="G339" s="220"/>
      <c r="H339" s="214"/>
      <c r="I339" s="215" t="str">
        <f t="shared" ref="I339" si="139">I336</f>
        <v/>
      </c>
    </row>
    <row r="340" spans="1:9" x14ac:dyDescent="0.25">
      <c r="A340" s="64"/>
      <c r="B340" s="61"/>
      <c r="C340" s="188"/>
      <c r="D340" s="31"/>
      <c r="E340" s="31"/>
      <c r="F340" s="211" t="str">
        <f t="shared" ref="F340" si="140">IF(D340="","",IF(D340="DQ","DQ",IF(D340="DNF","DNF",IF(D340="DNS","DNS",AVERAGE(D340,E340)))))</f>
        <v/>
      </c>
      <c r="G340" s="216"/>
      <c r="H340" s="212" t="str">
        <f t="shared" ref="H340" si="141">IF(F340="DNS","DNS",IF(F340="DQ","DQ",IF(F340="","",IF(F340="DNF","DNF",RANK(F340,$F$316:$F$347,1)))))</f>
        <v/>
      </c>
      <c r="I340" s="213" t="str">
        <f>IF(F340="DNF","0",IF(F340="","",LOOKUP(H340,Valeurs!$A$4:'Valeurs'!$A$46,Valeurs!$B$4:'Valeurs'!$B$46)))</f>
        <v/>
      </c>
    </row>
    <row r="341" spans="1:9" x14ac:dyDescent="0.25">
      <c r="A341" s="65"/>
      <c r="B341" s="62"/>
      <c r="C341" s="195"/>
      <c r="D341" s="43"/>
      <c r="E341" s="43"/>
      <c r="F341" s="44"/>
      <c r="G341" s="217"/>
      <c r="H341" s="218"/>
      <c r="I341" s="219" t="str">
        <f t="shared" ref="I341" si="142">I340</f>
        <v/>
      </c>
    </row>
    <row r="342" spans="1:9" x14ac:dyDescent="0.25">
      <c r="A342" s="66"/>
      <c r="B342" s="62"/>
      <c r="C342" s="195"/>
      <c r="D342" s="44"/>
      <c r="E342" s="44"/>
      <c r="F342" s="44"/>
      <c r="G342" s="217"/>
      <c r="H342" s="218"/>
      <c r="I342" s="219" t="str">
        <f t="shared" ref="I342" si="143">I340</f>
        <v/>
      </c>
    </row>
    <row r="343" spans="1:9" ht="15.75" thickBot="1" x14ac:dyDescent="0.3">
      <c r="A343" s="67"/>
      <c r="B343" s="63"/>
      <c r="C343" s="202"/>
      <c r="D343" s="45"/>
      <c r="E343" s="45"/>
      <c r="F343" s="45"/>
      <c r="G343" s="220"/>
      <c r="H343" s="214"/>
      <c r="I343" s="215" t="str">
        <f t="shared" ref="I343" si="144">I340</f>
        <v/>
      </c>
    </row>
    <row r="344" spans="1:9" x14ac:dyDescent="0.25">
      <c r="A344" s="64"/>
      <c r="B344" s="61"/>
      <c r="C344" s="188"/>
      <c r="D344" s="31"/>
      <c r="E344" s="31"/>
      <c r="F344" s="211" t="str">
        <f t="shared" ref="F344" si="145">IF(D344="","",IF(D344="DQ","DQ",IF(D344="DNF","DNF",IF(D344="DNS","DNS",AVERAGE(D344,E344)))))</f>
        <v/>
      </c>
      <c r="G344" s="216"/>
      <c r="H344" s="212" t="str">
        <f t="shared" ref="H344" si="146">IF(F344="DNS","DNS",IF(F344="DQ","DQ",IF(F344="","",IF(F344="DNF","DNF",RANK(F344,$F$316:$F$347,1)))))</f>
        <v/>
      </c>
      <c r="I344" s="213" t="str">
        <f>IF(F344="DNF","0",IF(F344="","",LOOKUP(H344,Valeurs!$A$4:'Valeurs'!$A$46,Valeurs!$B$4:'Valeurs'!$B$46)))</f>
        <v/>
      </c>
    </row>
    <row r="345" spans="1:9" x14ac:dyDescent="0.25">
      <c r="A345" s="65"/>
      <c r="B345" s="62"/>
      <c r="C345" s="195"/>
      <c r="D345" s="43"/>
      <c r="E345" s="43"/>
      <c r="F345" s="44"/>
      <c r="G345" s="217"/>
      <c r="H345" s="218"/>
      <c r="I345" s="219" t="str">
        <f t="shared" ref="I345" si="147">I344</f>
        <v/>
      </c>
    </row>
    <row r="346" spans="1:9" x14ac:dyDescent="0.25">
      <c r="A346" s="66"/>
      <c r="B346" s="62"/>
      <c r="C346" s="195"/>
      <c r="D346" s="44"/>
      <c r="E346" s="44"/>
      <c r="F346" s="44"/>
      <c r="G346" s="217"/>
      <c r="H346" s="218"/>
      <c r="I346" s="219" t="str">
        <f t="shared" ref="I346" si="148">I344</f>
        <v/>
      </c>
    </row>
    <row r="347" spans="1:9" ht="15.75" thickBot="1" x14ac:dyDescent="0.3">
      <c r="A347" s="67"/>
      <c r="B347" s="63"/>
      <c r="C347" s="202"/>
      <c r="D347" s="45"/>
      <c r="E347" s="45"/>
      <c r="F347" s="45"/>
      <c r="G347" s="220"/>
      <c r="H347" s="214"/>
      <c r="I347" s="215" t="str">
        <f t="shared" ref="I347" si="149">I344</f>
        <v/>
      </c>
    </row>
  </sheetData>
  <mergeCells count="10">
    <mergeCell ref="A206:I207"/>
    <mergeCell ref="A241:I242"/>
    <mergeCell ref="A277:I278"/>
    <mergeCell ref="A313:I314"/>
    <mergeCell ref="A2:I3"/>
    <mergeCell ref="A36:I37"/>
    <mergeCell ref="A70:I71"/>
    <mergeCell ref="A104:I105"/>
    <mergeCell ref="A138:I139"/>
    <mergeCell ref="A172:I173"/>
  </mergeCells>
  <dataValidations count="2">
    <dataValidation type="list" allowBlank="1" showInputMessage="1" showErrorMessage="1" sqref="B289:B311 B256:B275 B17:B34 B328:B347 B5:B8 B252 B280:B283">
      <formula1>SeniorF</formula1>
    </dataValidation>
    <dataValidation type="list" allowBlank="1" showInputMessage="1" showErrorMessage="1" sqref="A244:A275 A5:A34 A280:A311 A316:A347">
      <formula1>ClubF</formula1>
    </dataValidation>
  </dataValidations>
  <pageMargins left="0.70866141732283472" right="0.70866141732283472" top="1.1417322834645669" bottom="0.74803149606299213" header="0.31496062992125984" footer="0.31496062992125984"/>
  <pageSetup orientation="portrait" r:id="rId1"/>
  <headerFooter>
    <oddHeader>&amp;C&amp;"-,Gras"&amp;12Compilation Régionale
Physique
Senior Femme</oddHeader>
    <oddFooter>&amp;L2016-02-07&amp;C&amp;G</oddFooter>
  </headerFooter>
  <rowBreaks count="5" manualBreakCount="5">
    <brk id="35" max="16383" man="1"/>
    <brk id="69" max="16383" man="1"/>
    <brk id="103" max="16383" man="1"/>
    <brk id="137" max="16383" man="1"/>
    <brk id="171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3"/>
  </sheetPr>
  <dimension ref="A1:I346"/>
  <sheetViews>
    <sheetView zoomScaleNormal="100" workbookViewId="0">
      <selection activeCell="F19" sqref="F19"/>
    </sheetView>
  </sheetViews>
  <sheetFormatPr baseColWidth="10" defaultColWidth="11.42578125" defaultRowHeight="15" x14ac:dyDescent="0.25"/>
  <cols>
    <col min="1" max="1" width="12.7109375" style="181" customWidth="1"/>
    <col min="2" max="2" width="21.85546875" style="181" bestFit="1" customWidth="1"/>
    <col min="3" max="3" width="3.28515625" style="181" customWidth="1"/>
    <col min="4" max="6" width="9.28515625" style="181" customWidth="1"/>
    <col min="7" max="7" width="3.28515625" style="181" customWidth="1"/>
    <col min="8" max="9" width="9.28515625" style="181" customWidth="1"/>
    <col min="10" max="16384" width="11.42578125" style="181"/>
  </cols>
  <sheetData>
    <row r="1" spans="1:9" ht="14.25" customHeight="1" thickBot="1" x14ac:dyDescent="0.3"/>
    <row r="2" spans="1:9" ht="19.5" customHeight="1" thickBot="1" x14ac:dyDescent="0.3">
      <c r="A2" s="393" t="s">
        <v>64</v>
      </c>
      <c r="B2" s="394"/>
      <c r="C2" s="394"/>
      <c r="D2" s="394"/>
      <c r="E2" s="394"/>
      <c r="F2" s="394"/>
      <c r="G2" s="394"/>
      <c r="H2" s="394"/>
      <c r="I2" s="394"/>
    </row>
    <row r="3" spans="1:9" ht="19.5" customHeight="1" thickBot="1" x14ac:dyDescent="0.3">
      <c r="A3" s="394"/>
      <c r="B3" s="394"/>
      <c r="C3" s="394"/>
      <c r="D3" s="394"/>
      <c r="E3" s="394"/>
      <c r="F3" s="394"/>
      <c r="G3" s="394"/>
      <c r="H3" s="394"/>
      <c r="I3" s="394"/>
    </row>
    <row r="4" spans="1:9" s="185" customFormat="1" ht="30" customHeight="1" thickBot="1" x14ac:dyDescent="0.3">
      <c r="A4" s="182" t="s">
        <v>10</v>
      </c>
      <c r="B4" s="182" t="s">
        <v>11</v>
      </c>
      <c r="C4" s="183"/>
      <c r="D4" s="182" t="s">
        <v>12</v>
      </c>
      <c r="E4" s="182" t="s">
        <v>13</v>
      </c>
      <c r="F4" s="184" t="s">
        <v>14</v>
      </c>
      <c r="G4" s="183"/>
      <c r="H4" s="182" t="s">
        <v>15</v>
      </c>
      <c r="I4" s="182" t="s">
        <v>16</v>
      </c>
    </row>
    <row r="5" spans="1:9" x14ac:dyDescent="0.25">
      <c r="A5" s="58" t="s">
        <v>127</v>
      </c>
      <c r="B5" s="59" t="s">
        <v>268</v>
      </c>
      <c r="C5" s="205"/>
      <c r="D5" s="31">
        <v>2.5497685185185188E-4</v>
      </c>
      <c r="E5" s="31">
        <v>2.5347222222222221E-4</v>
      </c>
      <c r="F5" s="211">
        <f>IF(D5="","",IF(D5="DQ","DQ",IF(D5="DNF","DNF",IF(D5="DNS","DNS",AVERAGE(D5,E5)))))</f>
        <v>2.5422453703703707E-4</v>
      </c>
      <c r="G5" s="205"/>
      <c r="H5" s="212">
        <f>IF(F5="DNS","DNS",IF(F5="DQ","DQ",IF(F5="","",IF(F5="DNF","DNF",RANK(F5,$F$5:$F$34,1)))))</f>
        <v>4</v>
      </c>
      <c r="I5" s="213">
        <f>IF(F5="DNS","0",IF(F5="DQ","0",IF(F5="","",IF(F5="DNF","0",LOOKUP(H5,Valeurs!$A$4:'Valeurs'!$A$46,Valeurs!$B$4:'Valeurs'!$B$46)))))</f>
        <v>14</v>
      </c>
    </row>
    <row r="6" spans="1:9" ht="15.75" thickBot="1" x14ac:dyDescent="0.3">
      <c r="A6" s="68"/>
      <c r="B6" s="60" t="s">
        <v>195</v>
      </c>
      <c r="C6" s="209"/>
      <c r="D6" s="46"/>
      <c r="E6" s="46"/>
      <c r="F6" s="45"/>
      <c r="G6" s="209"/>
      <c r="H6" s="214"/>
      <c r="I6" s="215">
        <f>I5</f>
        <v>14</v>
      </c>
    </row>
    <row r="7" spans="1:9" ht="15.75" thickBot="1" x14ac:dyDescent="0.3">
      <c r="A7" s="58" t="s">
        <v>124</v>
      </c>
      <c r="B7" s="60" t="s">
        <v>197</v>
      </c>
      <c r="C7" s="205"/>
      <c r="D7" s="31" t="s">
        <v>144</v>
      </c>
      <c r="E7" s="31" t="s">
        <v>144</v>
      </c>
      <c r="F7" s="211" t="str">
        <f t="shared" ref="F7" si="0">IF(D7="","",IF(D7="DQ","DQ",IF(D7="DNF","DNF",IF(D7="DNS","DNS",AVERAGE(D7,E7)))))</f>
        <v>DNF</v>
      </c>
      <c r="G7" s="205"/>
      <c r="H7" s="212" t="str">
        <f t="shared" ref="H7" si="1">IF(F7="DNS","DNS",IF(F7="DQ","DQ",IF(F7="","",IF(F7="DNF","DNF",RANK(F7,$F$5:$F$34,1)))))</f>
        <v>DNF</v>
      </c>
      <c r="I7" s="213" t="str">
        <f>IF(F7="DNS","0",IF(F7="DQ","0",IF(F7="","",IF(F7="DNF","0",LOOKUP(H7,Valeurs!$A$4:'Valeurs'!$A$46,Valeurs!$B$4:'Valeurs'!$B$46)))))</f>
        <v>0</v>
      </c>
    </row>
    <row r="8" spans="1:9" ht="15.75" thickBot="1" x14ac:dyDescent="0.3">
      <c r="A8" s="68"/>
      <c r="B8" s="60" t="s">
        <v>203</v>
      </c>
      <c r="C8" s="209"/>
      <c r="D8" s="46"/>
      <c r="E8" s="46"/>
      <c r="F8" s="45"/>
      <c r="G8" s="209"/>
      <c r="H8" s="214"/>
      <c r="I8" s="215" t="str">
        <f t="shared" ref="I8" si="2">I7</f>
        <v>0</v>
      </c>
    </row>
    <row r="9" spans="1:9" ht="15.75" thickBot="1" x14ac:dyDescent="0.3">
      <c r="A9" s="58" t="s">
        <v>184</v>
      </c>
      <c r="B9" s="60" t="s">
        <v>209</v>
      </c>
      <c r="C9" s="205"/>
      <c r="D9" s="31">
        <v>1.7685185185185184E-4</v>
      </c>
      <c r="E9" s="31">
        <v>1.8657407407407406E-4</v>
      </c>
      <c r="F9" s="211">
        <f t="shared" ref="F9" si="3">IF(D9="","",IF(D9="DQ","DQ",IF(D9="DNF","DNF",IF(D9="DNS","DNS",AVERAGE(D9,E9)))))</f>
        <v>1.8171296296296295E-4</v>
      </c>
      <c r="G9" s="205"/>
      <c r="H9" s="212">
        <f>IF(F9="DNS","DNS",IF(F9="DQ","DQ",IF(F9="","",IF(F9="DNF","DNF",RANK(F9,$F$5:$F$34,1)))))</f>
        <v>3</v>
      </c>
      <c r="I9" s="213">
        <f>IF(F9="DNS","0",IF(F9="DQ","0",IF(F9="","",IF(F9="DNF","0",LOOKUP(H9,Valeurs!$A$4:'Valeurs'!$A$46,Valeurs!$B$4:'Valeurs'!$B$46)))))</f>
        <v>16</v>
      </c>
    </row>
    <row r="10" spans="1:9" ht="15.75" thickBot="1" x14ac:dyDescent="0.3">
      <c r="A10" s="68"/>
      <c r="B10" s="60" t="s">
        <v>216</v>
      </c>
      <c r="C10" s="209"/>
      <c r="D10" s="46"/>
      <c r="E10" s="46"/>
      <c r="F10" s="45"/>
      <c r="G10" s="209"/>
      <c r="H10" s="214"/>
      <c r="I10" s="215">
        <f t="shared" ref="I10" si="4">I9</f>
        <v>16</v>
      </c>
    </row>
    <row r="11" spans="1:9" ht="15.75" thickBot="1" x14ac:dyDescent="0.3">
      <c r="A11" s="58" t="s">
        <v>211</v>
      </c>
      <c r="B11" s="60" t="s">
        <v>228</v>
      </c>
      <c r="C11" s="205"/>
      <c r="D11" s="31">
        <v>3.417824074074074E-4</v>
      </c>
      <c r="E11" s="31">
        <v>3.417824074074074E-4</v>
      </c>
      <c r="F11" s="211">
        <f t="shared" ref="F11" si="5">IF(D11="","",IF(D11="DQ","DQ",IF(D11="DNF","DNF",IF(D11="DNS","DNS",AVERAGE(D11,E11)))))</f>
        <v>3.417824074074074E-4</v>
      </c>
      <c r="G11" s="205"/>
      <c r="H11" s="212">
        <f t="shared" ref="H11" si="6">IF(F11="DNS","DNS",IF(F11="DQ","DQ",IF(F11="","",IF(F11="DNF","DNF",RANK(F11,$F$5:$F$34,1)))))</f>
        <v>6</v>
      </c>
      <c r="I11" s="213">
        <f>IF(F11="DNS","0",IF(F11="DQ","0",IF(F11="","",IF(F11="DNF","0",LOOKUP(H11,Valeurs!$A$4:'Valeurs'!$A$46,Valeurs!$B$4:'Valeurs'!$B$46)))))</f>
        <v>12</v>
      </c>
    </row>
    <row r="12" spans="1:9" ht="15.75" thickBot="1" x14ac:dyDescent="0.3">
      <c r="A12" s="68"/>
      <c r="B12" s="60" t="s">
        <v>233</v>
      </c>
      <c r="C12" s="209"/>
      <c r="D12" s="46"/>
      <c r="E12" s="46"/>
      <c r="F12" s="45"/>
      <c r="G12" s="209"/>
      <c r="H12" s="214"/>
      <c r="I12" s="215">
        <f t="shared" ref="I12" si="7">I11</f>
        <v>12</v>
      </c>
    </row>
    <row r="13" spans="1:9" ht="15.75" thickBot="1" x14ac:dyDescent="0.3">
      <c r="A13" s="58" t="s">
        <v>211</v>
      </c>
      <c r="B13" s="60" t="s">
        <v>238</v>
      </c>
      <c r="C13" s="205"/>
      <c r="D13" s="31">
        <v>1.721064814814815E-4</v>
      </c>
      <c r="E13" s="31">
        <v>1.7256944444444446E-4</v>
      </c>
      <c r="F13" s="211">
        <f t="shared" ref="F13" si="8">IF(D13="","",IF(D13="DQ","DQ",IF(D13="DNF","DNF",IF(D13="DNS","DNS",AVERAGE(D13,E13)))))</f>
        <v>1.7233796296296298E-4</v>
      </c>
      <c r="G13" s="205"/>
      <c r="H13" s="212">
        <f t="shared" ref="H13" si="9">IF(F13="DNS","DNS",IF(F13="DQ","DQ",IF(F13="","",IF(F13="DNF","DNF",RANK(F13,$F$5:$F$34,1)))))</f>
        <v>1</v>
      </c>
      <c r="I13" s="213">
        <f>IF(F13="DNS","0",IF(F13="DQ","0",IF(F13="","",IF(F13="DNF","0",LOOKUP(H13,Valeurs!$A$4:'Valeurs'!$A$46,Valeurs!$B$4:'Valeurs'!$B$46)))))</f>
        <v>20</v>
      </c>
    </row>
    <row r="14" spans="1:9" ht="15.75" thickBot="1" x14ac:dyDescent="0.3">
      <c r="A14" s="68"/>
      <c r="B14" s="60" t="s">
        <v>243</v>
      </c>
      <c r="C14" s="209"/>
      <c r="D14" s="46"/>
      <c r="E14" s="46"/>
      <c r="F14" s="45"/>
      <c r="G14" s="209"/>
      <c r="H14" s="214"/>
      <c r="I14" s="215">
        <f t="shared" ref="I14" si="10">I13</f>
        <v>20</v>
      </c>
    </row>
    <row r="15" spans="1:9" ht="15.75" thickBot="1" x14ac:dyDescent="0.3">
      <c r="A15" s="58" t="s">
        <v>131</v>
      </c>
      <c r="B15" s="60" t="s">
        <v>269</v>
      </c>
      <c r="C15" s="205"/>
      <c r="D15" s="31">
        <v>1.7719907407407406E-4</v>
      </c>
      <c r="E15" s="31" t="s">
        <v>281</v>
      </c>
      <c r="F15" s="211">
        <f t="shared" ref="F15" si="11">IF(D15="","",IF(D15="DQ","DQ",IF(D15="DNF","DNF",IF(D15="DNS","DNS",AVERAGE(D15,E15)))))</f>
        <v>1.7719907407407406E-4</v>
      </c>
      <c r="G15" s="205"/>
      <c r="H15" s="212">
        <f t="shared" ref="H15" si="12">IF(F15="DNS","DNS",IF(F15="DQ","DQ",IF(F15="","",IF(F15="DNF","DNF",RANK(F15,$F$5:$F$34,1)))))</f>
        <v>2</v>
      </c>
      <c r="I15" s="213">
        <f>IF(F15="DNS","0",IF(F15="DQ","0",IF(F15="","",IF(F15="DNF","0",LOOKUP(H15,Valeurs!$A$4:'Valeurs'!$A$46,Valeurs!$B$4:'Valeurs'!$B$46)))))</f>
        <v>18</v>
      </c>
    </row>
    <row r="16" spans="1:9" ht="15.75" thickBot="1" x14ac:dyDescent="0.3">
      <c r="A16" s="68"/>
      <c r="B16" s="60" t="s">
        <v>270</v>
      </c>
      <c r="C16" s="209"/>
      <c r="D16" s="46"/>
      <c r="E16" s="46"/>
      <c r="F16" s="45"/>
      <c r="G16" s="209"/>
      <c r="H16" s="214"/>
      <c r="I16" s="215">
        <f t="shared" ref="I16" si="13">I15</f>
        <v>18</v>
      </c>
    </row>
    <row r="17" spans="1:9" x14ac:dyDescent="0.25">
      <c r="A17" s="58" t="s">
        <v>130</v>
      </c>
      <c r="B17" s="59" t="s">
        <v>258</v>
      </c>
      <c r="C17" s="205"/>
      <c r="D17" s="31" t="s">
        <v>144</v>
      </c>
      <c r="E17" s="31" t="s">
        <v>144</v>
      </c>
      <c r="F17" s="211" t="str">
        <f t="shared" ref="F17" si="14">IF(D17="","",IF(D17="DQ","DQ",IF(D17="DNF","DNF",IF(D17="DNS","DNS",AVERAGE(D17,E17)))))</f>
        <v>DNF</v>
      </c>
      <c r="G17" s="205"/>
      <c r="H17" s="212" t="str">
        <f t="shared" ref="H17" si="15">IF(F17="DNS","DNS",IF(F17="DQ","DQ",IF(F17="","",IF(F17="DNF","DNF",RANK(F17,$F$5:$F$34,1)))))</f>
        <v>DNF</v>
      </c>
      <c r="I17" s="213" t="str">
        <f>IF(F17="DNS","0",IF(F17="DQ","0",IF(F17="","",IF(F17="DNF","0",LOOKUP(H17,Valeurs!$A$4:'Valeurs'!$A$46,Valeurs!$B$4:'Valeurs'!$B$46)))))</f>
        <v>0</v>
      </c>
    </row>
    <row r="18" spans="1:9" ht="15.75" thickBot="1" x14ac:dyDescent="0.3">
      <c r="A18" s="68"/>
      <c r="B18" s="60" t="s">
        <v>260</v>
      </c>
      <c r="C18" s="209"/>
      <c r="D18" s="46"/>
      <c r="E18" s="46"/>
      <c r="F18" s="45"/>
      <c r="G18" s="209"/>
      <c r="H18" s="214"/>
      <c r="I18" s="215" t="str">
        <f t="shared" ref="I18" si="16">I17</f>
        <v>0</v>
      </c>
    </row>
    <row r="19" spans="1:9" x14ac:dyDescent="0.25">
      <c r="A19" s="58" t="s">
        <v>131</v>
      </c>
      <c r="B19" s="59" t="s">
        <v>271</v>
      </c>
      <c r="C19" s="205"/>
      <c r="D19" s="31">
        <v>3.1284722222222223E-4</v>
      </c>
      <c r="E19" s="31">
        <v>3.1284722222222223E-4</v>
      </c>
      <c r="F19" s="211">
        <f t="shared" ref="F19" si="17">IF(D19="","",IF(D19="DQ","DQ",IF(D19="DNF","DNF",IF(D19="DNS","DNS",AVERAGE(D19,E19)))))</f>
        <v>3.1284722222222223E-4</v>
      </c>
      <c r="G19" s="205"/>
      <c r="H19" s="212">
        <f t="shared" ref="H19" si="18">IF(F19="DNS","DNS",IF(F19="DQ","DQ",IF(F19="","",IF(F19="DNF","DNF",RANK(F19,$F$5:$F$34,1)))))</f>
        <v>5</v>
      </c>
      <c r="I19" s="213">
        <f>IF(F19="DNS","0",IF(F19="DQ","0",IF(F19="","",IF(F19="DNF","0",LOOKUP(H19,Valeurs!$A$4:'Valeurs'!$A$46,Valeurs!$B$4:'Valeurs'!$B$46)))))</f>
        <v>13</v>
      </c>
    </row>
    <row r="20" spans="1:9" ht="15.75" thickBot="1" x14ac:dyDescent="0.3">
      <c r="A20" s="68"/>
      <c r="B20" s="60" t="s">
        <v>220</v>
      </c>
      <c r="C20" s="209"/>
      <c r="D20" s="46"/>
      <c r="E20" s="46"/>
      <c r="F20" s="45"/>
      <c r="G20" s="209"/>
      <c r="H20" s="214"/>
      <c r="I20" s="215">
        <f t="shared" ref="I20" si="19">I19</f>
        <v>13</v>
      </c>
    </row>
    <row r="21" spans="1:9" x14ac:dyDescent="0.25">
      <c r="A21" s="58"/>
      <c r="B21" s="59"/>
      <c r="C21" s="205"/>
      <c r="D21" s="31"/>
      <c r="E21" s="31"/>
      <c r="F21" s="211" t="str">
        <f t="shared" ref="F21" si="20">IF(D21="","",IF(D21="DQ","DQ",IF(D21="DNF","DNF",IF(D21="DNS","DNS",AVERAGE(D21,E21)))))</f>
        <v/>
      </c>
      <c r="G21" s="205"/>
      <c r="H21" s="212" t="str">
        <f t="shared" ref="H21" si="21">IF(F21="DNS","DNS",IF(F21="DQ","DQ",IF(F21="","",IF(F21="DNF","DNF",RANK(F21,$F$5:$F$34,1)))))</f>
        <v/>
      </c>
      <c r="I21" s="213" t="str">
        <f>IF(F21="DNS","0",IF(F21="DQ","0",IF(F21="","",IF(F21="DNF","0",LOOKUP(H21,Valeurs!$A$4:'Valeurs'!$A$46,Valeurs!$B$4:'Valeurs'!$B$46)))))</f>
        <v/>
      </c>
    </row>
    <row r="22" spans="1:9" ht="15.75" thickBot="1" x14ac:dyDescent="0.3">
      <c r="A22" s="68"/>
      <c r="B22" s="60"/>
      <c r="C22" s="209"/>
      <c r="D22" s="46"/>
      <c r="E22" s="46"/>
      <c r="F22" s="45"/>
      <c r="G22" s="209"/>
      <c r="H22" s="214"/>
      <c r="I22" s="215" t="str">
        <f t="shared" ref="I22" si="22">I21</f>
        <v/>
      </c>
    </row>
    <row r="23" spans="1:9" x14ac:dyDescent="0.25">
      <c r="A23" s="58"/>
      <c r="B23" s="59"/>
      <c r="C23" s="205"/>
      <c r="D23" s="31"/>
      <c r="E23" s="31"/>
      <c r="F23" s="211" t="str">
        <f t="shared" ref="F23" si="23">IF(D23="","",IF(D23="DQ","DQ",IF(D23="DNF","DNF",IF(D23="DNS","DNS",AVERAGE(D23,E23)))))</f>
        <v/>
      </c>
      <c r="G23" s="205"/>
      <c r="H23" s="212" t="str">
        <f t="shared" ref="H23" si="24">IF(F23="DNS","DNS",IF(F23="DQ","DQ",IF(F23="","",IF(F23="DNF","DNF",RANK(F23,$F$5:$F$34,1)))))</f>
        <v/>
      </c>
      <c r="I23" s="213" t="str">
        <f>IF(F23="DNS","0",IF(F23="DQ","0",IF(F23="","",IF(F23="DNF","0",LOOKUP(H23,Valeurs!$A$4:'Valeurs'!$A$46,Valeurs!$B$4:'Valeurs'!$B$46)))))</f>
        <v/>
      </c>
    </row>
    <row r="24" spans="1:9" ht="15.75" thickBot="1" x14ac:dyDescent="0.3">
      <c r="A24" s="68"/>
      <c r="B24" s="60"/>
      <c r="C24" s="209"/>
      <c r="D24" s="46"/>
      <c r="E24" s="46"/>
      <c r="F24" s="45"/>
      <c r="G24" s="209"/>
      <c r="H24" s="214"/>
      <c r="I24" s="215" t="str">
        <f t="shared" ref="I24" si="25">I23</f>
        <v/>
      </c>
    </row>
    <row r="25" spans="1:9" x14ac:dyDescent="0.25">
      <c r="A25" s="58"/>
      <c r="B25" s="59"/>
      <c r="C25" s="205"/>
      <c r="D25" s="31"/>
      <c r="E25" s="31"/>
      <c r="F25" s="211" t="str">
        <f t="shared" ref="F25" si="26">IF(D25="","",IF(D25="DQ","DQ",IF(D25="DNF","DNF",IF(D25="DNS","DNS",AVERAGE(D25,E25)))))</f>
        <v/>
      </c>
      <c r="G25" s="205"/>
      <c r="H25" s="212" t="str">
        <f t="shared" ref="H25" si="27">IF(F25="DNS","DNS",IF(F25="DQ","DQ",IF(F25="","",IF(F25="DNF","DNF",RANK(F25,$F$5:$F$34,1)))))</f>
        <v/>
      </c>
      <c r="I25" s="213" t="str">
        <f>IF(F25="DNS","0",IF(F25="DQ","0",IF(F25="","",IF(F25="DNF","0",LOOKUP(H25,Valeurs!$A$4:'Valeurs'!$A$46,Valeurs!$B$4:'Valeurs'!$B$46)))))</f>
        <v/>
      </c>
    </row>
    <row r="26" spans="1:9" ht="15.75" thickBot="1" x14ac:dyDescent="0.3">
      <c r="A26" s="68"/>
      <c r="B26" s="60"/>
      <c r="C26" s="209"/>
      <c r="D26" s="46"/>
      <c r="E26" s="46"/>
      <c r="F26" s="45"/>
      <c r="G26" s="209"/>
      <c r="H26" s="214"/>
      <c r="I26" s="215" t="str">
        <f t="shared" ref="I26" si="28">I25</f>
        <v/>
      </c>
    </row>
    <row r="27" spans="1:9" x14ac:dyDescent="0.25">
      <c r="A27" s="58"/>
      <c r="B27" s="59"/>
      <c r="C27" s="205"/>
      <c r="D27" s="31"/>
      <c r="E27" s="31"/>
      <c r="F27" s="211" t="str">
        <f t="shared" ref="F27" si="29">IF(D27="","",IF(D27="DQ","DQ",IF(D27="DNF","DNF",IF(D27="DNS","DNS",AVERAGE(D27,E27)))))</f>
        <v/>
      </c>
      <c r="G27" s="205"/>
      <c r="H27" s="212" t="str">
        <f t="shared" ref="H27" si="30">IF(F27="DNS","DNS",IF(F27="DQ","DQ",IF(F27="","",IF(F27="DNF","DNF",RANK(F27,$F$5:$F$34,1)))))</f>
        <v/>
      </c>
      <c r="I27" s="213" t="str">
        <f>IF(F27="DNS","0",IF(F27="DQ","0",IF(F27="","",IF(F27="DNF","0",LOOKUP(H27,Valeurs!$A$4:'Valeurs'!$A$46,Valeurs!$B$4:'Valeurs'!$B$46)))))</f>
        <v/>
      </c>
    </row>
    <row r="28" spans="1:9" ht="15.75" thickBot="1" x14ac:dyDescent="0.3">
      <c r="A28" s="68"/>
      <c r="B28" s="60"/>
      <c r="C28" s="209"/>
      <c r="D28" s="46"/>
      <c r="E28" s="46"/>
      <c r="F28" s="45"/>
      <c r="G28" s="209"/>
      <c r="H28" s="214"/>
      <c r="I28" s="215" t="str">
        <f t="shared" ref="I28" si="31">I27</f>
        <v/>
      </c>
    </row>
    <row r="29" spans="1:9" x14ac:dyDescent="0.25">
      <c r="A29" s="58"/>
      <c r="B29" s="59"/>
      <c r="C29" s="205"/>
      <c r="D29" s="31"/>
      <c r="E29" s="31"/>
      <c r="F29" s="211" t="str">
        <f t="shared" ref="F29" si="32">IF(D29="","",IF(D29="DQ","DQ",IF(D29="DNF","DNF",IF(D29="DNS","DNS",AVERAGE(D29,E29)))))</f>
        <v/>
      </c>
      <c r="G29" s="205"/>
      <c r="H29" s="212" t="str">
        <f t="shared" ref="H29" si="33">IF(F29="DNS","DNS",IF(F29="DQ","DQ",IF(F29="","",IF(F29="DNF","DNF",RANK(F29,$F$5:$F$34,1)))))</f>
        <v/>
      </c>
      <c r="I29" s="213" t="str">
        <f>IF(F29="DNS","0",IF(F29="DQ","0",IF(F29="","",IF(F29="DNF","0",LOOKUP(H29,Valeurs!$A$4:'Valeurs'!$A$46,Valeurs!$B$4:'Valeurs'!$B$46)))))</f>
        <v/>
      </c>
    </row>
    <row r="30" spans="1:9" ht="15.75" thickBot="1" x14ac:dyDescent="0.3">
      <c r="A30" s="68"/>
      <c r="B30" s="60"/>
      <c r="C30" s="209"/>
      <c r="D30" s="46"/>
      <c r="E30" s="46"/>
      <c r="F30" s="45"/>
      <c r="G30" s="209"/>
      <c r="H30" s="214"/>
      <c r="I30" s="215" t="str">
        <f t="shared" ref="I30" si="34">I29</f>
        <v/>
      </c>
    </row>
    <row r="31" spans="1:9" x14ac:dyDescent="0.25">
      <c r="A31" s="58"/>
      <c r="B31" s="59"/>
      <c r="C31" s="205"/>
      <c r="D31" s="31"/>
      <c r="E31" s="31"/>
      <c r="F31" s="211" t="str">
        <f t="shared" ref="F31" si="35">IF(D31="","",IF(D31="DQ","DQ",IF(D31="DNF","DNF",IF(D31="DNS","DNS",AVERAGE(D31,E31)))))</f>
        <v/>
      </c>
      <c r="G31" s="205"/>
      <c r="H31" s="212" t="str">
        <f t="shared" ref="H31" si="36">IF(F31="DNS","DNS",IF(F31="DQ","DQ",IF(F31="","",IF(F31="DNF","DNF",RANK(F31,$F$5:$F$34,1)))))</f>
        <v/>
      </c>
      <c r="I31" s="213" t="str">
        <f>IF(F31="DNS","0",IF(F31="DQ","0",IF(F31="","",IF(F31="DNF","0",LOOKUP(H31,Valeurs!$A$4:'Valeurs'!$A$46,Valeurs!$B$4:'Valeurs'!$B$46)))))</f>
        <v/>
      </c>
    </row>
    <row r="32" spans="1:9" ht="15.75" thickBot="1" x14ac:dyDescent="0.3">
      <c r="A32" s="68"/>
      <c r="B32" s="60"/>
      <c r="C32" s="209"/>
      <c r="D32" s="46"/>
      <c r="E32" s="46"/>
      <c r="F32" s="45"/>
      <c r="G32" s="209"/>
      <c r="H32" s="214"/>
      <c r="I32" s="215" t="str">
        <f t="shared" ref="I32" si="37">I31</f>
        <v/>
      </c>
    </row>
    <row r="33" spans="1:9" x14ac:dyDescent="0.25">
      <c r="A33" s="58"/>
      <c r="B33" s="59"/>
      <c r="C33" s="205"/>
      <c r="D33" s="31"/>
      <c r="E33" s="31"/>
      <c r="F33" s="211" t="str">
        <f t="shared" ref="F33" si="38">IF(D33="","",IF(D33="DQ","DQ",IF(D33="DNF","DNF",IF(D33="DNS","DNS",AVERAGE(D33,E33)))))</f>
        <v/>
      </c>
      <c r="G33" s="205"/>
      <c r="H33" s="212" t="str">
        <f t="shared" ref="H33" si="39">IF(F33="DNS","DNS",IF(F33="DQ","DQ",IF(F33="","",IF(F33="DNF","DNF",RANK(F33,$F$5:$F$34,1)))))</f>
        <v/>
      </c>
      <c r="I33" s="213" t="str">
        <f>IF(F33="DNS","0",IF(F33="DQ","0",IF(F33="","",IF(F33="DNF","0",LOOKUP(H33,Valeurs!$A$4:'Valeurs'!$A$46,Valeurs!$B$4:'Valeurs'!$B$46)))))</f>
        <v/>
      </c>
    </row>
    <row r="34" spans="1:9" ht="15.75" thickBot="1" x14ac:dyDescent="0.3">
      <c r="A34" s="68"/>
      <c r="B34" s="60"/>
      <c r="C34" s="209"/>
      <c r="D34" s="46"/>
      <c r="E34" s="46"/>
      <c r="F34" s="45"/>
      <c r="G34" s="209"/>
      <c r="H34" s="214"/>
      <c r="I34" s="215" t="str">
        <f t="shared" ref="I34" si="40">I33</f>
        <v/>
      </c>
    </row>
    <row r="35" spans="1:9" ht="15.75" thickBot="1" x14ac:dyDescent="0.3"/>
    <row r="36" spans="1:9" ht="19.5" customHeight="1" thickBot="1" x14ac:dyDescent="0.3">
      <c r="A36" s="393" t="s">
        <v>65</v>
      </c>
      <c r="B36" s="394"/>
      <c r="C36" s="394"/>
      <c r="D36" s="394"/>
      <c r="E36" s="394"/>
      <c r="F36" s="394"/>
      <c r="G36" s="394"/>
      <c r="H36" s="394"/>
      <c r="I36" s="394"/>
    </row>
    <row r="37" spans="1:9" ht="19.5" customHeight="1" thickBot="1" x14ac:dyDescent="0.3">
      <c r="A37" s="394"/>
      <c r="B37" s="394"/>
      <c r="C37" s="394"/>
      <c r="D37" s="394"/>
      <c r="E37" s="394"/>
      <c r="F37" s="394"/>
      <c r="G37" s="394"/>
      <c r="H37" s="394"/>
      <c r="I37" s="394"/>
    </row>
    <row r="38" spans="1:9" s="185" customFormat="1" ht="30" customHeight="1" thickBot="1" x14ac:dyDescent="0.3">
      <c r="A38" s="182" t="s">
        <v>10</v>
      </c>
      <c r="B38" s="182" t="s">
        <v>11</v>
      </c>
      <c r="C38" s="183"/>
      <c r="D38" s="182" t="s">
        <v>12</v>
      </c>
      <c r="E38" s="182" t="s">
        <v>13</v>
      </c>
      <c r="F38" s="184" t="s">
        <v>14</v>
      </c>
      <c r="G38" s="183"/>
      <c r="H38" s="182" t="s">
        <v>15</v>
      </c>
      <c r="I38" s="182" t="s">
        <v>16</v>
      </c>
    </row>
    <row r="39" spans="1:9" x14ac:dyDescent="0.25">
      <c r="A39" s="186" t="str">
        <f>Inscription!K2</f>
        <v>Dam'eauclès</v>
      </c>
      <c r="B39" s="187" t="str">
        <f>Inscription!L2</f>
        <v>Charles GIrouard</v>
      </c>
      <c r="C39" s="188"/>
      <c r="D39" s="31">
        <v>8.6805555555555551E-4</v>
      </c>
      <c r="E39" s="31">
        <v>8.6585648148148166E-4</v>
      </c>
      <c r="F39" s="189">
        <f t="shared" ref="F39:F55" si="41">IF(D39="","",IF(D39="DQ","DQ",IF(D39="DNF","DNF",IF(D39="DNS","DNS",AVERAGE(D39,E39)))))</f>
        <v>8.6695601851851864E-4</v>
      </c>
      <c r="G39" s="205"/>
      <c r="H39" s="206">
        <f>IF(F39="DNS","DNS",IF(F39="DQ","DQ",IF(F39="","",IF(F39="DNF","DNF",RANK(F39,$F$39:$F$68,1)))))</f>
        <v>9</v>
      </c>
      <c r="I39" s="192">
        <f>IF(F39="DNS","0",IF(F39="DQ","0",IF(F39="","",IF(F39="DNF","0",LOOKUP(H39,Valeurs!$A$4:'Valeurs'!$A$46,Valeurs!$B$4:'Valeurs'!$B$46)))))</f>
        <v>8</v>
      </c>
    </row>
    <row r="40" spans="1:9" x14ac:dyDescent="0.25">
      <c r="A40" s="193" t="str">
        <f>Inscription!K3</f>
        <v>SSSL</v>
      </c>
      <c r="B40" s="194" t="str">
        <f>Inscription!L3</f>
        <v>Félix Labelle</v>
      </c>
      <c r="C40" s="195"/>
      <c r="D40" s="32">
        <v>8.7569444444444457E-4</v>
      </c>
      <c r="E40" s="32">
        <v>8.7245370370370374E-4</v>
      </c>
      <c r="F40" s="196">
        <f t="shared" si="41"/>
        <v>8.7407407407407421E-4</v>
      </c>
      <c r="G40" s="207"/>
      <c r="H40" s="208">
        <f t="shared" ref="H40:H68" si="42">IF(F40="DNS","DNS",IF(F40="DQ","DQ",IF(F40="","",IF(F40="DNF","DNF",RANK(F40,$F$39:$F$68,1)))))</f>
        <v>11</v>
      </c>
      <c r="I40" s="199">
        <f>IF(F40="DNS","0",IF(F40="DQ","0",IF(F40="","",IF(F40="DNF","0",LOOKUP(H40,Valeurs!$A$4:'Valeurs'!$A$46,Valeurs!$B$4:'Valeurs'!$B$46)))))</f>
        <v>6</v>
      </c>
    </row>
    <row r="41" spans="1:9" x14ac:dyDescent="0.25">
      <c r="A41" s="193" t="str">
        <f>Inscription!K4</f>
        <v>SSSL</v>
      </c>
      <c r="B41" s="194" t="str">
        <f>Inscription!L4</f>
        <v>Thomas Willame</v>
      </c>
      <c r="C41" s="195"/>
      <c r="D41" s="32">
        <v>7.9976851851851856E-4</v>
      </c>
      <c r="E41" s="32">
        <v>7.9965277777777771E-4</v>
      </c>
      <c r="F41" s="196">
        <f t="shared" si="41"/>
        <v>7.9971064814814813E-4</v>
      </c>
      <c r="G41" s="207"/>
      <c r="H41" s="208">
        <f t="shared" si="42"/>
        <v>5</v>
      </c>
      <c r="I41" s="199">
        <f>IF(F41="DNS","0",IF(F41="DQ","0",IF(F41="","",IF(F41="DNF","0",LOOKUP(H41,Valeurs!$A$4:'Valeurs'!$A$46,Valeurs!$B$4:'Valeurs'!$B$46)))))</f>
        <v>13</v>
      </c>
    </row>
    <row r="42" spans="1:9" x14ac:dyDescent="0.25">
      <c r="A42" s="193" t="str">
        <f>Inscription!K5</f>
        <v>Rouville Surf</v>
      </c>
      <c r="B42" s="194" t="str">
        <f>Inscription!L5</f>
        <v>Miguel Jean</v>
      </c>
      <c r="C42" s="195"/>
      <c r="D42" s="32">
        <v>7.5439814814814814E-4</v>
      </c>
      <c r="E42" s="32">
        <v>7.5347222222222222E-4</v>
      </c>
      <c r="F42" s="196">
        <f t="shared" si="41"/>
        <v>7.5393518518518518E-4</v>
      </c>
      <c r="G42" s="207"/>
      <c r="H42" s="208">
        <f t="shared" si="42"/>
        <v>2</v>
      </c>
      <c r="I42" s="199">
        <f>IF(F42="DNS","0",IF(F42="DQ","0",IF(F42="","",IF(F42="DNF","0",LOOKUP(H42,Valeurs!$A$4:'Valeurs'!$A$46,Valeurs!$B$4:'Valeurs'!$B$46)))))</f>
        <v>18</v>
      </c>
    </row>
    <row r="43" spans="1:9" x14ac:dyDescent="0.25">
      <c r="A43" s="193" t="str">
        <f>Inscription!K6</f>
        <v>Rouville Surf</v>
      </c>
      <c r="B43" s="194" t="str">
        <f>Inscription!L6</f>
        <v>Dimitri Jean</v>
      </c>
      <c r="C43" s="195"/>
      <c r="D43" s="32">
        <v>8.0150462962962977E-4</v>
      </c>
      <c r="E43" s="32">
        <v>8.0370370370370372E-4</v>
      </c>
      <c r="F43" s="196">
        <f t="shared" si="41"/>
        <v>8.0260416666666674E-4</v>
      </c>
      <c r="G43" s="207"/>
      <c r="H43" s="208">
        <f t="shared" si="42"/>
        <v>6</v>
      </c>
      <c r="I43" s="199">
        <f>IF(F43="DNS","0",IF(F43="DQ","0",IF(F43="","",IF(F43="DNF","0",LOOKUP(H43,Valeurs!$A$4:'Valeurs'!$A$46,Valeurs!$B$4:'Valeurs'!$B$46)))))</f>
        <v>12</v>
      </c>
    </row>
    <row r="44" spans="1:9" x14ac:dyDescent="0.25">
      <c r="A44" s="193" t="str">
        <f>Inscription!K7</f>
        <v>Rouville Surf</v>
      </c>
      <c r="B44" s="194" t="str">
        <f>Inscription!L7</f>
        <v>Kevin Bustamante-Cortés</v>
      </c>
      <c r="C44" s="195"/>
      <c r="D44" s="32" t="s">
        <v>145</v>
      </c>
      <c r="E44" s="32" t="s">
        <v>145</v>
      </c>
      <c r="F44" s="196" t="str">
        <f t="shared" si="41"/>
        <v>DNS</v>
      </c>
      <c r="G44" s="207"/>
      <c r="H44" s="208" t="str">
        <f t="shared" si="42"/>
        <v>DNS</v>
      </c>
      <c r="I44" s="199" t="str">
        <f>IF(F44="DNS","0",IF(F44="DQ","0",IF(F44="","",IF(F44="DNF","0",LOOKUP(H44,Valeurs!$A$4:'Valeurs'!$A$46,Valeurs!$B$4:'Valeurs'!$B$46)))))</f>
        <v>0</v>
      </c>
    </row>
    <row r="45" spans="1:9" x14ac:dyDescent="0.25">
      <c r="A45" s="193" t="str">
        <f>Inscription!K8</f>
        <v>30deux</v>
      </c>
      <c r="B45" s="194" t="str">
        <f>Inscription!L8</f>
        <v>Thomas Lavoie</v>
      </c>
      <c r="C45" s="195"/>
      <c r="D45" s="32">
        <v>7.6134259259259265E-4</v>
      </c>
      <c r="E45" s="32">
        <v>7.6250000000000005E-4</v>
      </c>
      <c r="F45" s="196">
        <f t="shared" si="41"/>
        <v>7.6192129629629635E-4</v>
      </c>
      <c r="G45" s="207"/>
      <c r="H45" s="208">
        <f t="shared" si="42"/>
        <v>3</v>
      </c>
      <c r="I45" s="199">
        <f>IF(F45="DNS","0",IF(F45="DQ","0",IF(F45="","",IF(F45="DNF","0",LOOKUP(H45,Valeurs!$A$4:'Valeurs'!$A$46,Valeurs!$B$4:'Valeurs'!$B$46)))))</f>
        <v>16</v>
      </c>
    </row>
    <row r="46" spans="1:9" x14ac:dyDescent="0.25">
      <c r="A46" s="193" t="str">
        <f>Inscription!K9</f>
        <v>30deux</v>
      </c>
      <c r="B46" s="194" t="str">
        <f>Inscription!L9</f>
        <v>Samuel Lévesque</v>
      </c>
      <c r="C46" s="195"/>
      <c r="D46" s="32">
        <v>8.7824074074074063E-4</v>
      </c>
      <c r="E46" s="32">
        <v>8.7928240740740751E-4</v>
      </c>
      <c r="F46" s="196">
        <f t="shared" si="41"/>
        <v>8.7876157407407412E-4</v>
      </c>
      <c r="G46" s="207"/>
      <c r="H46" s="208">
        <f t="shared" si="42"/>
        <v>12</v>
      </c>
      <c r="I46" s="199">
        <f>IF(F46="DNS","0",IF(F46="DQ","0",IF(F46="","",IF(F46="DNF","0",LOOKUP(H46,Valeurs!$A$4:'Valeurs'!$A$46,Valeurs!$B$4:'Valeurs'!$B$46)))))</f>
        <v>5</v>
      </c>
    </row>
    <row r="47" spans="1:9" x14ac:dyDescent="0.25">
      <c r="A47" s="193" t="str">
        <f>Inscription!K10</f>
        <v>30deux</v>
      </c>
      <c r="B47" s="194" t="str">
        <f>Inscription!L10</f>
        <v>François Houle</v>
      </c>
      <c r="C47" s="195"/>
      <c r="D47" s="32">
        <v>7.7974537037037031E-4</v>
      </c>
      <c r="E47" s="32">
        <v>7.8159722222222216E-4</v>
      </c>
      <c r="F47" s="196">
        <f t="shared" si="41"/>
        <v>7.8067129629629623E-4</v>
      </c>
      <c r="G47" s="207"/>
      <c r="H47" s="208">
        <f t="shared" si="42"/>
        <v>4</v>
      </c>
      <c r="I47" s="199">
        <f>IF(F47="DNS","0",IF(F47="DQ","0",IF(F47="","",IF(F47="DNF","0",LOOKUP(H47,Valeurs!$A$4:'Valeurs'!$A$46,Valeurs!$B$4:'Valeurs'!$B$46)))))</f>
        <v>14</v>
      </c>
    </row>
    <row r="48" spans="1:9" x14ac:dyDescent="0.25">
      <c r="A48" s="193" t="str">
        <f>Inscription!K11</f>
        <v>30deux</v>
      </c>
      <c r="B48" s="194" t="str">
        <f>Inscription!L11</f>
        <v>Maxime Chamberland</v>
      </c>
      <c r="C48" s="195"/>
      <c r="D48" s="32">
        <v>7.4432870370370375E-4</v>
      </c>
      <c r="E48" s="32">
        <v>7.4398148148148143E-4</v>
      </c>
      <c r="F48" s="196">
        <f t="shared" si="41"/>
        <v>7.4415509259259259E-4</v>
      </c>
      <c r="G48" s="207"/>
      <c r="H48" s="208">
        <f t="shared" si="42"/>
        <v>1</v>
      </c>
      <c r="I48" s="199">
        <f>IF(F48="DNS","0",IF(F48="DQ","0",IF(F48="","",IF(F48="DNF","0",LOOKUP(H48,Valeurs!$A$4:'Valeurs'!$A$46,Valeurs!$B$4:'Valeurs'!$B$46)))))</f>
        <v>20</v>
      </c>
    </row>
    <row r="49" spans="1:9" x14ac:dyDescent="0.25">
      <c r="A49" s="193" t="str">
        <f>Inscription!K12</f>
        <v>30deux</v>
      </c>
      <c r="B49" s="194" t="str">
        <f>Inscription!L12</f>
        <v>Marco Patriarco</v>
      </c>
      <c r="C49" s="195"/>
      <c r="D49" s="32" t="s">
        <v>143</v>
      </c>
      <c r="E49" s="32" t="s">
        <v>143</v>
      </c>
      <c r="F49" s="196" t="str">
        <f t="shared" si="41"/>
        <v>DQ</v>
      </c>
      <c r="G49" s="207"/>
      <c r="H49" s="208" t="str">
        <f t="shared" si="42"/>
        <v>DQ</v>
      </c>
      <c r="I49" s="199" t="str">
        <f>IF(F49="DNS","0",IF(F49="DQ","0",IF(F49="","",IF(F49="DNF","0",LOOKUP(H49,Valeurs!$A$4:'Valeurs'!$A$46,Valeurs!$B$4:'Valeurs'!$B$46)))))</f>
        <v>0</v>
      </c>
    </row>
    <row r="50" spans="1:9" x14ac:dyDescent="0.25">
      <c r="A50" s="193" t="str">
        <f>Inscription!K13</f>
        <v>CSRN</v>
      </c>
      <c r="B50" s="194" t="str">
        <f>Inscription!L13</f>
        <v>Ismaël Chakir</v>
      </c>
      <c r="C50" s="195"/>
      <c r="D50" s="32">
        <v>9.2268518518518524E-4</v>
      </c>
      <c r="E50" s="32">
        <v>9.1076388888888891E-4</v>
      </c>
      <c r="F50" s="196">
        <f t="shared" si="41"/>
        <v>9.1672453703703707E-4</v>
      </c>
      <c r="G50" s="207"/>
      <c r="H50" s="208">
        <f t="shared" si="42"/>
        <v>13</v>
      </c>
      <c r="I50" s="199">
        <f>IF(F50="DNS","0",IF(F50="DQ","0",IF(F50="","",IF(F50="DNF","0",LOOKUP(H50,Valeurs!$A$4:'Valeurs'!$A$46,Valeurs!$B$4:'Valeurs'!$B$46)))))</f>
        <v>4</v>
      </c>
    </row>
    <row r="51" spans="1:9" x14ac:dyDescent="0.25">
      <c r="A51" s="193" t="str">
        <f>Inscription!K14</f>
        <v>CSRN</v>
      </c>
      <c r="B51" s="194" t="str">
        <f>Inscription!L14</f>
        <v>Kamil Romdhani</v>
      </c>
      <c r="C51" s="195"/>
      <c r="D51" s="32">
        <v>8.261574074074074E-4</v>
      </c>
      <c r="E51" s="32">
        <v>8.2650462962962962E-4</v>
      </c>
      <c r="F51" s="196">
        <f t="shared" si="41"/>
        <v>8.2633101851851856E-4</v>
      </c>
      <c r="G51" s="207"/>
      <c r="H51" s="208">
        <f t="shared" si="42"/>
        <v>8</v>
      </c>
      <c r="I51" s="199">
        <f>IF(F51="DNS","0",IF(F51="DQ","0",IF(F51="","",IF(F51="DNF","0",LOOKUP(H51,Valeurs!$A$4:'Valeurs'!$A$46,Valeurs!$B$4:'Valeurs'!$B$46)))))</f>
        <v>10</v>
      </c>
    </row>
    <row r="52" spans="1:9" x14ac:dyDescent="0.25">
      <c r="A52" s="193" t="str">
        <f>Inscription!K15</f>
        <v>CSRN</v>
      </c>
      <c r="B52" s="194" t="str">
        <f>Inscription!L15</f>
        <v>William Laurence</v>
      </c>
      <c r="C52" s="195"/>
      <c r="D52" s="32">
        <v>1.0464120370370369E-3</v>
      </c>
      <c r="E52" s="32">
        <v>1.0442129629629629E-3</v>
      </c>
      <c r="F52" s="196">
        <f t="shared" si="41"/>
        <v>1.0453124999999998E-3</v>
      </c>
      <c r="G52" s="207"/>
      <c r="H52" s="208">
        <f t="shared" si="42"/>
        <v>15</v>
      </c>
      <c r="I52" s="199">
        <f>IF(F52="DNS","0",IF(F52="DQ","0",IF(F52="","",IF(F52="DNF","0",LOOKUP(H52,Valeurs!$A$4:'Valeurs'!$A$46,Valeurs!$B$4:'Valeurs'!$B$46)))))</f>
        <v>2</v>
      </c>
    </row>
    <row r="53" spans="1:9" x14ac:dyDescent="0.25">
      <c r="A53" s="193" t="str">
        <f>Inscription!K16</f>
        <v>Gatineau</v>
      </c>
      <c r="B53" s="194" t="str">
        <f>Inscription!L16</f>
        <v>Olivier Breton</v>
      </c>
      <c r="C53" s="195"/>
      <c r="D53" s="32">
        <v>8.7233796296296289E-4</v>
      </c>
      <c r="E53" s="32">
        <v>8.7129629629629623E-4</v>
      </c>
      <c r="F53" s="196">
        <f t="shared" si="41"/>
        <v>8.718171296296295E-4</v>
      </c>
      <c r="G53" s="207"/>
      <c r="H53" s="208">
        <f t="shared" si="42"/>
        <v>10</v>
      </c>
      <c r="I53" s="199">
        <f>IF(F53="DNS","0",IF(F53="DQ","0",IF(F53="","",IF(F53="DNF","0",LOOKUP(H53,Valeurs!$A$4:'Valeurs'!$A$46,Valeurs!$B$4:'Valeurs'!$B$46)))))</f>
        <v>7</v>
      </c>
    </row>
    <row r="54" spans="1:9" x14ac:dyDescent="0.25">
      <c r="A54" s="193" t="str">
        <f>Inscription!K17</f>
        <v>Narval</v>
      </c>
      <c r="B54" s="194" t="str">
        <f>Inscription!L17</f>
        <v>Alex Tremblay</v>
      </c>
      <c r="C54" s="195"/>
      <c r="D54" s="32">
        <v>9.2418981481481475E-4</v>
      </c>
      <c r="E54" s="32">
        <v>9.237268518518519E-4</v>
      </c>
      <c r="F54" s="196">
        <f t="shared" si="41"/>
        <v>9.2395833333333327E-4</v>
      </c>
      <c r="G54" s="207"/>
      <c r="H54" s="208">
        <f t="shared" si="42"/>
        <v>14</v>
      </c>
      <c r="I54" s="199">
        <f>IF(F54="DNS","0",IF(F54="DQ","0",IF(F54="","",IF(F54="DNF","0",LOOKUP(H54,Valeurs!$A$4:'Valeurs'!$A$46,Valeurs!$B$4:'Valeurs'!$B$46)))))</f>
        <v>3</v>
      </c>
    </row>
    <row r="55" spans="1:9" x14ac:dyDescent="0.25">
      <c r="A55" s="193" t="str">
        <f>Inscription!K18</f>
        <v>Narval</v>
      </c>
      <c r="B55" s="194" t="str">
        <f>Inscription!L18</f>
        <v>David Comeau</v>
      </c>
      <c r="C55" s="195"/>
      <c r="D55" s="32">
        <v>8.1134259259259267E-4</v>
      </c>
      <c r="E55" s="32">
        <v>8.0983796296296305E-4</v>
      </c>
      <c r="F55" s="196">
        <f t="shared" si="41"/>
        <v>8.1059027777777791E-4</v>
      </c>
      <c r="G55" s="207"/>
      <c r="H55" s="208">
        <f t="shared" si="42"/>
        <v>7</v>
      </c>
      <c r="I55" s="199">
        <f>IF(F55="DNS","0",IF(F55="DQ","0",IF(F55="","",IF(F55="DNF","0",LOOKUP(H55,Valeurs!$A$4:'Valeurs'!$A$46,Valeurs!$B$4:'Valeurs'!$B$46)))))</f>
        <v>11</v>
      </c>
    </row>
    <row r="56" spans="1:9" x14ac:dyDescent="0.25">
      <c r="A56" s="193">
        <f>Inscription!K19</f>
        <v>0</v>
      </c>
      <c r="B56" s="194">
        <f>Inscription!L19</f>
        <v>0</v>
      </c>
      <c r="C56" s="195"/>
      <c r="D56" s="32"/>
      <c r="E56" s="32"/>
      <c r="F56" s="196" t="str">
        <f t="shared" ref="F56:F67" si="43">IF(D56="","",IF(D56="DQ","DQ",IF(D56="DNF","DNF",IF(D56="DNS","DNS",AVERAGE(D56,E56)))))</f>
        <v/>
      </c>
      <c r="G56" s="207"/>
      <c r="H56" s="208" t="str">
        <f t="shared" si="42"/>
        <v/>
      </c>
      <c r="I56" s="199" t="str">
        <f>IF(F56="DNS","0",IF(F56="DQ","0",IF(F56="","",IF(F56="DNF","0",LOOKUP(H56,Valeurs!$A$4:'Valeurs'!$A$46,Valeurs!$B$4:'Valeurs'!$B$46)))))</f>
        <v/>
      </c>
    </row>
    <row r="57" spans="1:9" x14ac:dyDescent="0.25">
      <c r="A57" s="193">
        <f>Inscription!K20</f>
        <v>0</v>
      </c>
      <c r="B57" s="194">
        <f>Inscription!L20</f>
        <v>0</v>
      </c>
      <c r="C57" s="195"/>
      <c r="D57" s="32"/>
      <c r="E57" s="32"/>
      <c r="F57" s="196" t="str">
        <f t="shared" si="43"/>
        <v/>
      </c>
      <c r="G57" s="207"/>
      <c r="H57" s="208" t="str">
        <f t="shared" si="42"/>
        <v/>
      </c>
      <c r="I57" s="199" t="str">
        <f>IF(F57="DNS","0",IF(F57="DQ","0",IF(F57="","",IF(F57="DNF","0",LOOKUP(H57,Valeurs!$A$4:'Valeurs'!$A$46,Valeurs!$B$4:'Valeurs'!$B$46)))))</f>
        <v/>
      </c>
    </row>
    <row r="58" spans="1:9" x14ac:dyDescent="0.25">
      <c r="A58" s="193">
        <f>Inscription!K21</f>
        <v>0</v>
      </c>
      <c r="B58" s="194">
        <f>Inscription!L21</f>
        <v>0</v>
      </c>
      <c r="C58" s="195"/>
      <c r="D58" s="32"/>
      <c r="E58" s="32"/>
      <c r="F58" s="196" t="str">
        <f t="shared" si="43"/>
        <v/>
      </c>
      <c r="G58" s="207"/>
      <c r="H58" s="208" t="str">
        <f t="shared" si="42"/>
        <v/>
      </c>
      <c r="I58" s="199" t="str">
        <f>IF(F58="DNS","0",IF(F58="DQ","0",IF(F58="","",IF(F58="DNF","0",LOOKUP(H58,Valeurs!$A$4:'Valeurs'!$A$46,Valeurs!$B$4:'Valeurs'!$B$46)))))</f>
        <v/>
      </c>
    </row>
    <row r="59" spans="1:9" x14ac:dyDescent="0.25">
      <c r="A59" s="193">
        <f>Inscription!K22</f>
        <v>0</v>
      </c>
      <c r="B59" s="194">
        <f>Inscription!L22</f>
        <v>0</v>
      </c>
      <c r="C59" s="195"/>
      <c r="D59" s="32"/>
      <c r="E59" s="32"/>
      <c r="F59" s="196" t="str">
        <f t="shared" si="43"/>
        <v/>
      </c>
      <c r="G59" s="207"/>
      <c r="H59" s="208" t="str">
        <f t="shared" si="42"/>
        <v/>
      </c>
      <c r="I59" s="199" t="str">
        <f>IF(F59="DNS","0",IF(F59="DQ","0",IF(F59="","",IF(F59="DNF","0",LOOKUP(H59,Valeurs!$A$4:'Valeurs'!$A$46,Valeurs!$B$4:'Valeurs'!$B$46)))))</f>
        <v/>
      </c>
    </row>
    <row r="60" spans="1:9" x14ac:dyDescent="0.25">
      <c r="A60" s="193">
        <f>Inscription!K23</f>
        <v>0</v>
      </c>
      <c r="B60" s="194">
        <f>Inscription!L23</f>
        <v>0</v>
      </c>
      <c r="C60" s="195"/>
      <c r="D60" s="32"/>
      <c r="E60" s="32"/>
      <c r="F60" s="196" t="str">
        <f t="shared" si="43"/>
        <v/>
      </c>
      <c r="G60" s="207"/>
      <c r="H60" s="208" t="str">
        <f t="shared" si="42"/>
        <v/>
      </c>
      <c r="I60" s="199" t="str">
        <f>IF(F60="DNS","0",IF(F60="DQ","0",IF(F60="","",IF(F60="DNF","0",LOOKUP(H60,Valeurs!$A$4:'Valeurs'!$A$46,Valeurs!$B$4:'Valeurs'!$B$46)))))</f>
        <v/>
      </c>
    </row>
    <row r="61" spans="1:9" x14ac:dyDescent="0.25">
      <c r="A61" s="193">
        <f>Inscription!K24</f>
        <v>0</v>
      </c>
      <c r="B61" s="194">
        <f>Inscription!L24</f>
        <v>0</v>
      </c>
      <c r="C61" s="195"/>
      <c r="D61" s="32"/>
      <c r="E61" s="32"/>
      <c r="F61" s="196" t="str">
        <f t="shared" si="43"/>
        <v/>
      </c>
      <c r="G61" s="207"/>
      <c r="H61" s="208" t="str">
        <f t="shared" si="42"/>
        <v/>
      </c>
      <c r="I61" s="199" t="str">
        <f>IF(F61="DNS","0",IF(F61="DQ","0",IF(F61="","",IF(F61="DNF","0",LOOKUP(H61,Valeurs!$A$4:'Valeurs'!$A$46,Valeurs!$B$4:'Valeurs'!$B$46)))))</f>
        <v/>
      </c>
    </row>
    <row r="62" spans="1:9" x14ac:dyDescent="0.25">
      <c r="A62" s="193">
        <f>Inscription!K25</f>
        <v>0</v>
      </c>
      <c r="B62" s="194">
        <f>Inscription!L25</f>
        <v>0</v>
      </c>
      <c r="C62" s="195"/>
      <c r="D62" s="32"/>
      <c r="E62" s="32"/>
      <c r="F62" s="196" t="str">
        <f t="shared" si="43"/>
        <v/>
      </c>
      <c r="G62" s="207"/>
      <c r="H62" s="208" t="str">
        <f t="shared" si="42"/>
        <v/>
      </c>
      <c r="I62" s="199" t="str">
        <f>IF(F62="DNS","0",IF(F62="DQ","0",IF(F62="","",IF(F62="DNF","0",LOOKUP(H62,Valeurs!$A$4:'Valeurs'!$A$46,Valeurs!$B$4:'Valeurs'!$B$46)))))</f>
        <v/>
      </c>
    </row>
    <row r="63" spans="1:9" x14ac:dyDescent="0.25">
      <c r="A63" s="193">
        <f>Inscription!K26</f>
        <v>0</v>
      </c>
      <c r="B63" s="194">
        <f>Inscription!L26</f>
        <v>0</v>
      </c>
      <c r="C63" s="195"/>
      <c r="D63" s="32"/>
      <c r="E63" s="32"/>
      <c r="F63" s="196" t="str">
        <f t="shared" si="43"/>
        <v/>
      </c>
      <c r="G63" s="207"/>
      <c r="H63" s="208" t="str">
        <f t="shared" si="42"/>
        <v/>
      </c>
      <c r="I63" s="199" t="str">
        <f>IF(F63="DNS","0",IF(F63="DQ","0",IF(F63="","",IF(F63="DNF","0",LOOKUP(H63,Valeurs!$A$4:'Valeurs'!$A$46,Valeurs!$B$4:'Valeurs'!$B$46)))))</f>
        <v/>
      </c>
    </row>
    <row r="64" spans="1:9" x14ac:dyDescent="0.25">
      <c r="A64" s="193">
        <f>Inscription!K27</f>
        <v>0</v>
      </c>
      <c r="B64" s="194">
        <f>Inscription!L27</f>
        <v>0</v>
      </c>
      <c r="C64" s="195"/>
      <c r="D64" s="32"/>
      <c r="E64" s="32"/>
      <c r="F64" s="196" t="str">
        <f t="shared" si="43"/>
        <v/>
      </c>
      <c r="G64" s="207"/>
      <c r="H64" s="208" t="str">
        <f t="shared" si="42"/>
        <v/>
      </c>
      <c r="I64" s="199" t="str">
        <f>IF(F64="DNS","0",IF(F64="DQ","0",IF(F64="","",IF(F64="DNF","0",LOOKUP(H64,Valeurs!$A$4:'Valeurs'!$A$46,Valeurs!$B$4:'Valeurs'!$B$46)))))</f>
        <v/>
      </c>
    </row>
    <row r="65" spans="1:9" x14ac:dyDescent="0.25">
      <c r="A65" s="193">
        <f>Inscription!K28</f>
        <v>0</v>
      </c>
      <c r="B65" s="194">
        <f>Inscription!L28</f>
        <v>0</v>
      </c>
      <c r="C65" s="195"/>
      <c r="D65" s="32"/>
      <c r="E65" s="32"/>
      <c r="F65" s="196" t="str">
        <f t="shared" si="43"/>
        <v/>
      </c>
      <c r="G65" s="207"/>
      <c r="H65" s="208" t="str">
        <f t="shared" si="42"/>
        <v/>
      </c>
      <c r="I65" s="199" t="str">
        <f>IF(F65="DNS","0",IF(F65="DQ","0",IF(F65="","",IF(F65="DNF","0",LOOKUP(H65,Valeurs!$A$4:'Valeurs'!$A$46,Valeurs!$B$4:'Valeurs'!$B$46)))))</f>
        <v/>
      </c>
    </row>
    <row r="66" spans="1:9" x14ac:dyDescent="0.25">
      <c r="A66" s="193">
        <f>Inscription!K29</f>
        <v>0</v>
      </c>
      <c r="B66" s="194">
        <f>Inscription!L29</f>
        <v>0</v>
      </c>
      <c r="C66" s="195"/>
      <c r="D66" s="32"/>
      <c r="E66" s="32"/>
      <c r="F66" s="196" t="str">
        <f t="shared" si="43"/>
        <v/>
      </c>
      <c r="G66" s="207"/>
      <c r="H66" s="208" t="str">
        <f t="shared" si="42"/>
        <v/>
      </c>
      <c r="I66" s="199" t="str">
        <f>IF(F66="DNS","0",IF(F66="DQ","0",IF(F66="","",IF(F66="DNF","0",LOOKUP(H66,Valeurs!$A$4:'Valeurs'!$A$46,Valeurs!$B$4:'Valeurs'!$B$46)))))</f>
        <v/>
      </c>
    </row>
    <row r="67" spans="1:9" x14ac:dyDescent="0.25">
      <c r="A67" s="193">
        <f>Inscription!K30</f>
        <v>0</v>
      </c>
      <c r="B67" s="194">
        <f>Inscription!L30</f>
        <v>0</v>
      </c>
      <c r="C67" s="195"/>
      <c r="D67" s="32"/>
      <c r="E67" s="32"/>
      <c r="F67" s="196" t="str">
        <f t="shared" si="43"/>
        <v/>
      </c>
      <c r="G67" s="207"/>
      <c r="H67" s="208" t="str">
        <f t="shared" si="42"/>
        <v/>
      </c>
      <c r="I67" s="199" t="str">
        <f>IF(F67="DNS","0",IF(F67="DQ","0",IF(F67="","",IF(F67="DNF","0",LOOKUP(H67,Valeurs!$A$4:'Valeurs'!$A$46,Valeurs!$B$4:'Valeurs'!$B$46)))))</f>
        <v/>
      </c>
    </row>
    <row r="68" spans="1:9" ht="15.75" thickBot="1" x14ac:dyDescent="0.3">
      <c r="A68" s="200">
        <f>Inscription!K31</f>
        <v>0</v>
      </c>
      <c r="B68" s="201">
        <f>Inscription!L31</f>
        <v>0</v>
      </c>
      <c r="C68" s="202"/>
      <c r="D68" s="33"/>
      <c r="E68" s="33"/>
      <c r="F68" s="46" t="str">
        <f>IF(D68="","",IF(D68="DQ","DQ",IF(D68="DNF","DNF",IF(D68="DNS","DNS",AVERAGE(D68,E68)))))</f>
        <v/>
      </c>
      <c r="G68" s="209"/>
      <c r="H68" s="210" t="str">
        <f t="shared" si="42"/>
        <v/>
      </c>
      <c r="I68" s="204" t="str">
        <f>IF(F68="DNS","0",IF(F68="DQ","0",IF(F68="","",IF(F68="DNF","0",LOOKUP(H68,Valeurs!$A$4:'Valeurs'!$A$46,Valeurs!$B$4:'Valeurs'!$B$46)))))</f>
        <v/>
      </c>
    </row>
    <row r="69" spans="1:9" ht="15.75" thickBot="1" x14ac:dyDescent="0.3"/>
    <row r="70" spans="1:9" ht="19.5" customHeight="1" thickBot="1" x14ac:dyDescent="0.3">
      <c r="A70" s="393" t="s">
        <v>66</v>
      </c>
      <c r="B70" s="394"/>
      <c r="C70" s="394"/>
      <c r="D70" s="394"/>
      <c r="E70" s="394"/>
      <c r="F70" s="394"/>
      <c r="G70" s="394"/>
      <c r="H70" s="394"/>
      <c r="I70" s="394"/>
    </row>
    <row r="71" spans="1:9" ht="19.5" customHeight="1" thickBot="1" x14ac:dyDescent="0.3">
      <c r="A71" s="394"/>
      <c r="B71" s="394"/>
      <c r="C71" s="394"/>
      <c r="D71" s="394"/>
      <c r="E71" s="394"/>
      <c r="F71" s="394"/>
      <c r="G71" s="394"/>
      <c r="H71" s="394"/>
      <c r="I71" s="394"/>
    </row>
    <row r="72" spans="1:9" s="185" customFormat="1" ht="30" customHeight="1" thickBot="1" x14ac:dyDescent="0.3">
      <c r="A72" s="182" t="s">
        <v>10</v>
      </c>
      <c r="B72" s="182" t="s">
        <v>11</v>
      </c>
      <c r="C72" s="183"/>
      <c r="D72" s="182" t="s">
        <v>12</v>
      </c>
      <c r="E72" s="182" t="s">
        <v>13</v>
      </c>
      <c r="F72" s="184" t="s">
        <v>14</v>
      </c>
      <c r="G72" s="183"/>
      <c r="H72" s="182" t="s">
        <v>15</v>
      </c>
      <c r="I72" s="182" t="s">
        <v>16</v>
      </c>
    </row>
    <row r="73" spans="1:9" x14ac:dyDescent="0.25">
      <c r="A73" s="186" t="str">
        <f>Inscription!K2</f>
        <v>Dam'eauclès</v>
      </c>
      <c r="B73" s="187" t="str">
        <f>Inscription!L2</f>
        <v>Charles GIrouard</v>
      </c>
      <c r="C73" s="188"/>
      <c r="D73" s="31">
        <v>1.8605324074074073E-3</v>
      </c>
      <c r="E73" s="31">
        <v>1.8601851851851852E-3</v>
      </c>
      <c r="F73" s="189">
        <f>IF(D73="","",IF(D73="DQ","DQ",IF(D73="DNF","DNF",IF(D73="DNS","DNS",AVERAGE(D73,E73)))))</f>
        <v>1.8603587962962962E-3</v>
      </c>
      <c r="G73" s="205"/>
      <c r="H73" s="206">
        <f>IF(F73="DNS","DNS",IF(F73="DQ","DQ",IF(F73="","",IF(F73="DNF","DNF",RANK(F73,$F$73:$F$102,1)))))</f>
        <v>6</v>
      </c>
      <c r="I73" s="192">
        <f>IF(F73="DNS","0",IF(F73="DQ","0",IF(F73="","",IF(F73="DNF","0",LOOKUP(H73,Valeurs!$A$4:'Valeurs'!$A$46,Valeurs!$B$4:'Valeurs'!$B$46)))))</f>
        <v>12</v>
      </c>
    </row>
    <row r="74" spans="1:9" x14ac:dyDescent="0.25">
      <c r="A74" s="193" t="str">
        <f>Inscription!K3</f>
        <v>SSSL</v>
      </c>
      <c r="B74" s="194" t="str">
        <f>Inscription!L3</f>
        <v>Félix Labelle</v>
      </c>
      <c r="C74" s="195"/>
      <c r="D74" s="32" t="s">
        <v>145</v>
      </c>
      <c r="E74" s="32" t="s">
        <v>145</v>
      </c>
      <c r="F74" s="196" t="str">
        <f t="shared" ref="F74:F101" si="44">IF(D74="","",IF(D74="DQ","DQ",IF(D74="DNF","DNF",IF(D74="DNS","DNS",AVERAGE(D74,E74)))))</f>
        <v>DNS</v>
      </c>
      <c r="G74" s="207"/>
      <c r="H74" s="208" t="str">
        <f t="shared" ref="H74:H102" si="45">IF(F74="DNS","DNS",IF(F74="DQ","DQ",IF(F74="","",IF(F74="DNF","DNF",RANK(F74,$F$73:$F$102,1)))))</f>
        <v>DNS</v>
      </c>
      <c r="I74" s="199" t="str">
        <f>IF(F74="DNS","0",IF(F74="DQ","0",IF(F74="","",IF(F74="DNF","0",LOOKUP(H74,Valeurs!$A$4:'Valeurs'!$A$46,Valeurs!$B$4:'Valeurs'!$B$46)))))</f>
        <v>0</v>
      </c>
    </row>
    <row r="75" spans="1:9" x14ac:dyDescent="0.25">
      <c r="A75" s="193" t="str">
        <f>Inscription!K4</f>
        <v>SSSL</v>
      </c>
      <c r="B75" s="194" t="str">
        <f>Inscription!L4</f>
        <v>Thomas Willame</v>
      </c>
      <c r="C75" s="195"/>
      <c r="D75" s="32">
        <v>1.8395833333333335E-3</v>
      </c>
      <c r="E75" s="32">
        <v>1.8421296296296295E-3</v>
      </c>
      <c r="F75" s="196">
        <f t="shared" si="44"/>
        <v>1.8408564814814815E-3</v>
      </c>
      <c r="G75" s="207"/>
      <c r="H75" s="208">
        <f t="shared" si="45"/>
        <v>5</v>
      </c>
      <c r="I75" s="199">
        <f>IF(F75="DNS","0",IF(F75="DQ","0",IF(F75="","",IF(F75="DNF","0",LOOKUP(H75,Valeurs!$A$4:'Valeurs'!$A$46,Valeurs!$B$4:'Valeurs'!$B$46)))))</f>
        <v>13</v>
      </c>
    </row>
    <row r="76" spans="1:9" x14ac:dyDescent="0.25">
      <c r="A76" s="193" t="str">
        <f>Inscription!K5</f>
        <v>Rouville Surf</v>
      </c>
      <c r="B76" s="194" t="str">
        <f>Inscription!L5</f>
        <v>Miguel Jean</v>
      </c>
      <c r="C76" s="195"/>
      <c r="D76" s="32">
        <v>1.6025462962962961E-3</v>
      </c>
      <c r="E76" s="32" t="s">
        <v>277</v>
      </c>
      <c r="F76" s="196">
        <f t="shared" si="44"/>
        <v>1.6025462962962961E-3</v>
      </c>
      <c r="G76" s="207"/>
      <c r="H76" s="208">
        <f t="shared" si="45"/>
        <v>2</v>
      </c>
      <c r="I76" s="199">
        <f>IF(F76="DNS","0",IF(F76="DQ","0",IF(F76="","",IF(F76="DNF","0",LOOKUP(H76,Valeurs!$A$4:'Valeurs'!$A$46,Valeurs!$B$4:'Valeurs'!$B$46)))))</f>
        <v>18</v>
      </c>
    </row>
    <row r="77" spans="1:9" x14ac:dyDescent="0.25">
      <c r="A77" s="193" t="str">
        <f>Inscription!K6</f>
        <v>Rouville Surf</v>
      </c>
      <c r="B77" s="194" t="str">
        <f>Inscription!L6</f>
        <v>Dimitri Jean</v>
      </c>
      <c r="C77" s="195"/>
      <c r="D77" s="32" t="s">
        <v>145</v>
      </c>
      <c r="E77" s="32" t="s">
        <v>145</v>
      </c>
      <c r="F77" s="196" t="str">
        <f t="shared" si="44"/>
        <v>DNS</v>
      </c>
      <c r="G77" s="207"/>
      <c r="H77" s="208" t="str">
        <f t="shared" si="45"/>
        <v>DNS</v>
      </c>
      <c r="I77" s="199" t="str">
        <f>IF(F77="DNS","0",IF(F77="DQ","0",IF(F77="","",IF(F77="DNF","0",LOOKUP(H77,Valeurs!$A$4:'Valeurs'!$A$46,Valeurs!$B$4:'Valeurs'!$B$46)))))</f>
        <v>0</v>
      </c>
    </row>
    <row r="78" spans="1:9" x14ac:dyDescent="0.25">
      <c r="A78" s="193" t="str">
        <f>Inscription!K7</f>
        <v>Rouville Surf</v>
      </c>
      <c r="B78" s="194" t="str">
        <f>Inscription!L7</f>
        <v>Kevin Bustamante-Cortés</v>
      </c>
      <c r="C78" s="195"/>
      <c r="D78" s="32">
        <v>1.5122685185185185E-3</v>
      </c>
      <c r="E78" s="32">
        <v>1.5129629629629627E-3</v>
      </c>
      <c r="F78" s="196">
        <f t="shared" si="44"/>
        <v>1.5126157407407406E-3</v>
      </c>
      <c r="G78" s="207"/>
      <c r="H78" s="208">
        <f t="shared" si="45"/>
        <v>1</v>
      </c>
      <c r="I78" s="199">
        <f>IF(F78="DNS","0",IF(F78="DQ","0",IF(F78="","",IF(F78="DNF","0",LOOKUP(H78,Valeurs!$A$4:'Valeurs'!$A$46,Valeurs!$B$4:'Valeurs'!$B$46)))))</f>
        <v>20</v>
      </c>
    </row>
    <row r="79" spans="1:9" x14ac:dyDescent="0.25">
      <c r="A79" s="193" t="str">
        <f>Inscription!K8</f>
        <v>30deux</v>
      </c>
      <c r="B79" s="194" t="str">
        <f>Inscription!L8</f>
        <v>Thomas Lavoie</v>
      </c>
      <c r="C79" s="195"/>
      <c r="D79" s="32" t="s">
        <v>278</v>
      </c>
      <c r="E79" s="32">
        <v>1.7870370370370368E-3</v>
      </c>
      <c r="F79" s="196">
        <f t="shared" si="44"/>
        <v>1.7870370370370368E-3</v>
      </c>
      <c r="G79" s="207"/>
      <c r="H79" s="208">
        <f t="shared" si="45"/>
        <v>4</v>
      </c>
      <c r="I79" s="199">
        <f>IF(F79="DNS","0",IF(F79="DQ","0",IF(F79="","",IF(F79="DNF","0",LOOKUP(H79,Valeurs!$A$4:'Valeurs'!$A$46,Valeurs!$B$4:'Valeurs'!$B$46)))))</f>
        <v>14</v>
      </c>
    </row>
    <row r="80" spans="1:9" x14ac:dyDescent="0.25">
      <c r="A80" s="193" t="str">
        <f>Inscription!K9</f>
        <v>30deux</v>
      </c>
      <c r="B80" s="194" t="str">
        <f>Inscription!L9</f>
        <v>Samuel Lévesque</v>
      </c>
      <c r="C80" s="195"/>
      <c r="D80" s="32">
        <v>2.0594907407407406E-3</v>
      </c>
      <c r="E80" s="32">
        <v>2.0612268518518518E-3</v>
      </c>
      <c r="F80" s="196">
        <f t="shared" si="44"/>
        <v>2.0603587962962962E-3</v>
      </c>
      <c r="G80" s="207"/>
      <c r="H80" s="208">
        <f t="shared" si="45"/>
        <v>12</v>
      </c>
      <c r="I80" s="199">
        <f>IF(F80="DNS","0",IF(F80="DQ","0",IF(F80="","",IF(F80="DNF","0",LOOKUP(H80,Valeurs!$A$4:'Valeurs'!$A$46,Valeurs!$B$4:'Valeurs'!$B$46)))))</f>
        <v>5</v>
      </c>
    </row>
    <row r="81" spans="1:9" x14ac:dyDescent="0.25">
      <c r="A81" s="193" t="str">
        <f>Inscription!K10</f>
        <v>30deux</v>
      </c>
      <c r="B81" s="194" t="str">
        <f>Inscription!L10</f>
        <v>François Houle</v>
      </c>
      <c r="C81" s="195"/>
      <c r="D81" s="32">
        <v>1.8996527777777779E-3</v>
      </c>
      <c r="E81" s="32">
        <v>1.8971064814814814E-3</v>
      </c>
      <c r="F81" s="196">
        <f t="shared" si="44"/>
        <v>1.8983796296296296E-3</v>
      </c>
      <c r="G81" s="207"/>
      <c r="H81" s="208">
        <f t="shared" si="45"/>
        <v>8</v>
      </c>
      <c r="I81" s="199">
        <f>IF(F81="DNS","0",IF(F81="DQ","0",IF(F81="","",IF(F81="DNF","0",LOOKUP(H81,Valeurs!$A$4:'Valeurs'!$A$46,Valeurs!$B$4:'Valeurs'!$B$46)))))</f>
        <v>10</v>
      </c>
    </row>
    <row r="82" spans="1:9" x14ac:dyDescent="0.25">
      <c r="A82" s="193" t="str">
        <f>Inscription!K11</f>
        <v>30deux</v>
      </c>
      <c r="B82" s="194" t="str">
        <f>Inscription!L11</f>
        <v>Maxime Chamberland</v>
      </c>
      <c r="C82" s="195"/>
      <c r="D82" s="32">
        <v>1.9056712962962961E-3</v>
      </c>
      <c r="E82" s="32">
        <v>1.905324074074074E-3</v>
      </c>
      <c r="F82" s="196">
        <f t="shared" si="44"/>
        <v>1.905497685185185E-3</v>
      </c>
      <c r="G82" s="207"/>
      <c r="H82" s="208">
        <f t="shared" si="45"/>
        <v>9</v>
      </c>
      <c r="I82" s="199">
        <f>IF(F82="DNS","0",IF(F82="DQ","0",IF(F82="","",IF(F82="DNF","0",LOOKUP(H82,Valeurs!$A$4:'Valeurs'!$A$46,Valeurs!$B$4:'Valeurs'!$B$46)))))</f>
        <v>8</v>
      </c>
    </row>
    <row r="83" spans="1:9" x14ac:dyDescent="0.25">
      <c r="A83" s="193" t="str">
        <f>Inscription!K12</f>
        <v>30deux</v>
      </c>
      <c r="B83" s="194" t="str">
        <f>Inscription!L12</f>
        <v>Marco Patriarco</v>
      </c>
      <c r="C83" s="195"/>
      <c r="D83" s="32" t="s">
        <v>145</v>
      </c>
      <c r="E83" s="32" t="s">
        <v>145</v>
      </c>
      <c r="F83" s="196" t="str">
        <f t="shared" si="44"/>
        <v>DNS</v>
      </c>
      <c r="G83" s="207"/>
      <c r="H83" s="208" t="str">
        <f t="shared" si="45"/>
        <v>DNS</v>
      </c>
      <c r="I83" s="199" t="str">
        <f>IF(F83="DNS","0",IF(F83="DQ","0",IF(F83="","",IF(F83="DNF","0",LOOKUP(H83,Valeurs!$A$4:'Valeurs'!$A$46,Valeurs!$B$4:'Valeurs'!$B$46)))))</f>
        <v>0</v>
      </c>
    </row>
    <row r="84" spans="1:9" x14ac:dyDescent="0.25">
      <c r="A84" s="193" t="str">
        <f>Inscription!K13</f>
        <v>CSRN</v>
      </c>
      <c r="B84" s="194" t="str">
        <f>Inscription!L13</f>
        <v>Ismaël Chakir</v>
      </c>
      <c r="C84" s="195"/>
      <c r="D84" s="32">
        <v>2.11875E-3</v>
      </c>
      <c r="E84" s="32">
        <v>2.1194444444444442E-3</v>
      </c>
      <c r="F84" s="196">
        <f t="shared" si="44"/>
        <v>2.1190972222222219E-3</v>
      </c>
      <c r="G84" s="207"/>
      <c r="H84" s="208">
        <f t="shared" si="45"/>
        <v>13</v>
      </c>
      <c r="I84" s="199">
        <f>IF(F84="DNS","0",IF(F84="DQ","0",IF(F84="","",IF(F84="DNF","0",LOOKUP(H84,Valeurs!$A$4:'Valeurs'!$A$46,Valeurs!$B$4:'Valeurs'!$B$46)))))</f>
        <v>4</v>
      </c>
    </row>
    <row r="85" spans="1:9" x14ac:dyDescent="0.25">
      <c r="A85" s="193" t="str">
        <f>Inscription!K14</f>
        <v>CSRN</v>
      </c>
      <c r="B85" s="194" t="str">
        <f>Inscription!L14</f>
        <v>Kamil Romdhani</v>
      </c>
      <c r="C85" s="195"/>
      <c r="D85" s="32">
        <v>1.8630787037037038E-3</v>
      </c>
      <c r="E85" s="32">
        <v>1.8609953703703703E-3</v>
      </c>
      <c r="F85" s="196">
        <f t="shared" si="44"/>
        <v>1.862037037037037E-3</v>
      </c>
      <c r="G85" s="207"/>
      <c r="H85" s="208">
        <f t="shared" si="45"/>
        <v>7</v>
      </c>
      <c r="I85" s="199">
        <f>IF(F85="DNS","0",IF(F85="DQ","0",IF(F85="","",IF(F85="DNF","0",LOOKUP(H85,Valeurs!$A$4:'Valeurs'!$A$46,Valeurs!$B$4:'Valeurs'!$B$46)))))</f>
        <v>11</v>
      </c>
    </row>
    <row r="86" spans="1:9" x14ac:dyDescent="0.25">
      <c r="A86" s="193" t="str">
        <f>Inscription!K15</f>
        <v>CSRN</v>
      </c>
      <c r="B86" s="194" t="str">
        <f>Inscription!L15</f>
        <v>William Laurence</v>
      </c>
      <c r="C86" s="195"/>
      <c r="D86" s="32">
        <v>2.5322916666666666E-3</v>
      </c>
      <c r="E86" s="32">
        <v>2.5333333333333332E-3</v>
      </c>
      <c r="F86" s="196">
        <f t="shared" si="44"/>
        <v>2.5328124999999999E-3</v>
      </c>
      <c r="G86" s="207"/>
      <c r="H86" s="208">
        <f t="shared" si="45"/>
        <v>14</v>
      </c>
      <c r="I86" s="199">
        <f>IF(F86="DNS","0",IF(F86="DQ","0",IF(F86="","",IF(F86="DNF","0",LOOKUP(H86,Valeurs!$A$4:'Valeurs'!$A$46,Valeurs!$B$4:'Valeurs'!$B$46)))))</f>
        <v>3</v>
      </c>
    </row>
    <row r="87" spans="1:9" x14ac:dyDescent="0.25">
      <c r="A87" s="193" t="str">
        <f>Inscription!K16</f>
        <v>Gatineau</v>
      </c>
      <c r="B87" s="194" t="str">
        <f>Inscription!L16</f>
        <v>Olivier Breton</v>
      </c>
      <c r="C87" s="195"/>
      <c r="D87" s="32">
        <v>1.6836805555555557E-3</v>
      </c>
      <c r="E87" s="32">
        <v>1.6828703703703704E-3</v>
      </c>
      <c r="F87" s="196">
        <f t="shared" si="44"/>
        <v>1.683275462962963E-3</v>
      </c>
      <c r="G87" s="207"/>
      <c r="H87" s="208">
        <f t="shared" si="45"/>
        <v>3</v>
      </c>
      <c r="I87" s="199">
        <f>IF(F87="DNS","0",IF(F87="DQ","0",IF(F87="","",IF(F87="DNF","0",LOOKUP(H87,Valeurs!$A$4:'Valeurs'!$A$46,Valeurs!$B$4:'Valeurs'!$B$46)))))</f>
        <v>16</v>
      </c>
    </row>
    <row r="88" spans="1:9" x14ac:dyDescent="0.25">
      <c r="A88" s="193" t="str">
        <f>Inscription!K17</f>
        <v>Narval</v>
      </c>
      <c r="B88" s="194" t="str">
        <f>Inscription!L17</f>
        <v>Alex Tremblay</v>
      </c>
      <c r="C88" s="195"/>
      <c r="D88" s="32">
        <v>1.9618055555555556E-3</v>
      </c>
      <c r="E88" s="32">
        <v>1.9700231481481483E-3</v>
      </c>
      <c r="F88" s="196">
        <f t="shared" si="44"/>
        <v>1.9659143518518519E-3</v>
      </c>
      <c r="G88" s="207"/>
      <c r="H88" s="208">
        <f t="shared" si="45"/>
        <v>11</v>
      </c>
      <c r="I88" s="199">
        <f>IF(F88="DNS","0",IF(F88="DQ","0",IF(F88="","",IF(F88="DNF","0",LOOKUP(H88,Valeurs!$A$4:'Valeurs'!$A$46,Valeurs!$B$4:'Valeurs'!$B$46)))))</f>
        <v>6</v>
      </c>
    </row>
    <row r="89" spans="1:9" x14ac:dyDescent="0.25">
      <c r="A89" s="193" t="str">
        <f>Inscription!K18</f>
        <v>Narval</v>
      </c>
      <c r="B89" s="194" t="str">
        <f>Inscription!L18</f>
        <v>David Comeau</v>
      </c>
      <c r="C89" s="195"/>
      <c r="D89" s="32">
        <v>1.9063657407407406E-3</v>
      </c>
      <c r="E89" s="32" t="s">
        <v>279</v>
      </c>
      <c r="F89" s="196">
        <f t="shared" si="44"/>
        <v>1.9063657407407406E-3</v>
      </c>
      <c r="G89" s="207"/>
      <c r="H89" s="208">
        <f t="shared" si="45"/>
        <v>10</v>
      </c>
      <c r="I89" s="199">
        <f>IF(F89="DNS","0",IF(F89="DQ","0",IF(F89="","",IF(F89="DNF","0",LOOKUP(H89,Valeurs!$A$4:'Valeurs'!$A$46,Valeurs!$B$4:'Valeurs'!$B$46)))))</f>
        <v>7</v>
      </c>
    </row>
    <row r="90" spans="1:9" x14ac:dyDescent="0.25">
      <c r="A90" s="193">
        <f>Inscription!K19</f>
        <v>0</v>
      </c>
      <c r="B90" s="194">
        <f>Inscription!L19</f>
        <v>0</v>
      </c>
      <c r="C90" s="195"/>
      <c r="D90" s="32"/>
      <c r="E90" s="32"/>
      <c r="F90" s="196" t="str">
        <f t="shared" si="44"/>
        <v/>
      </c>
      <c r="G90" s="207"/>
      <c r="H90" s="208" t="str">
        <f t="shared" si="45"/>
        <v/>
      </c>
      <c r="I90" s="199" t="str">
        <f>IF(F90="DNS","0",IF(F90="DQ","0",IF(F90="","",IF(F90="DNF","0",LOOKUP(H90,Valeurs!$A$4:'Valeurs'!$A$46,Valeurs!$B$4:'Valeurs'!$B$46)))))</f>
        <v/>
      </c>
    </row>
    <row r="91" spans="1:9" x14ac:dyDescent="0.25">
      <c r="A91" s="193">
        <f>Inscription!K20</f>
        <v>0</v>
      </c>
      <c r="B91" s="194">
        <f>Inscription!L20</f>
        <v>0</v>
      </c>
      <c r="C91" s="195"/>
      <c r="D91" s="32"/>
      <c r="E91" s="32"/>
      <c r="F91" s="196" t="str">
        <f t="shared" si="44"/>
        <v/>
      </c>
      <c r="G91" s="207"/>
      <c r="H91" s="208" t="str">
        <f t="shared" si="45"/>
        <v/>
      </c>
      <c r="I91" s="199" t="str">
        <f>IF(F91="DNS","0",IF(F91="DQ","0",IF(F91="","",IF(F91="DNF","0",LOOKUP(H91,Valeurs!$A$4:'Valeurs'!$A$46,Valeurs!$B$4:'Valeurs'!$B$46)))))</f>
        <v/>
      </c>
    </row>
    <row r="92" spans="1:9" x14ac:dyDescent="0.25">
      <c r="A92" s="193">
        <f>Inscription!K21</f>
        <v>0</v>
      </c>
      <c r="B92" s="194">
        <f>Inscription!L21</f>
        <v>0</v>
      </c>
      <c r="C92" s="195"/>
      <c r="D92" s="32"/>
      <c r="E92" s="32"/>
      <c r="F92" s="196" t="str">
        <f t="shared" si="44"/>
        <v/>
      </c>
      <c r="G92" s="207"/>
      <c r="H92" s="208" t="str">
        <f t="shared" si="45"/>
        <v/>
      </c>
      <c r="I92" s="199" t="str">
        <f>IF(F92="DNS","0",IF(F92="DQ","0",IF(F92="","",IF(F92="DNF","0",LOOKUP(H92,Valeurs!$A$4:'Valeurs'!$A$46,Valeurs!$B$4:'Valeurs'!$B$46)))))</f>
        <v/>
      </c>
    </row>
    <row r="93" spans="1:9" x14ac:dyDescent="0.25">
      <c r="A93" s="193">
        <f>Inscription!K22</f>
        <v>0</v>
      </c>
      <c r="B93" s="194">
        <f>Inscription!L22</f>
        <v>0</v>
      </c>
      <c r="C93" s="195"/>
      <c r="D93" s="32"/>
      <c r="E93" s="32"/>
      <c r="F93" s="196" t="str">
        <f t="shared" si="44"/>
        <v/>
      </c>
      <c r="G93" s="207"/>
      <c r="H93" s="208" t="str">
        <f t="shared" si="45"/>
        <v/>
      </c>
      <c r="I93" s="199" t="str">
        <f>IF(F93="DNS","0",IF(F93="DQ","0",IF(F93="","",IF(F93="DNF","0",LOOKUP(H93,Valeurs!$A$4:'Valeurs'!$A$46,Valeurs!$B$4:'Valeurs'!$B$46)))))</f>
        <v/>
      </c>
    </row>
    <row r="94" spans="1:9" x14ac:dyDescent="0.25">
      <c r="A94" s="193">
        <f>Inscription!K23</f>
        <v>0</v>
      </c>
      <c r="B94" s="194">
        <f>Inscription!L23</f>
        <v>0</v>
      </c>
      <c r="C94" s="195"/>
      <c r="D94" s="32"/>
      <c r="E94" s="32"/>
      <c r="F94" s="196" t="str">
        <f t="shared" si="44"/>
        <v/>
      </c>
      <c r="G94" s="207"/>
      <c r="H94" s="208" t="str">
        <f t="shared" si="45"/>
        <v/>
      </c>
      <c r="I94" s="199" t="str">
        <f>IF(F94="DNS","0",IF(F94="DQ","0",IF(F94="","",IF(F94="DNF","0",LOOKUP(H94,Valeurs!$A$4:'Valeurs'!$A$46,Valeurs!$B$4:'Valeurs'!$B$46)))))</f>
        <v/>
      </c>
    </row>
    <row r="95" spans="1:9" x14ac:dyDescent="0.25">
      <c r="A95" s="193">
        <f>Inscription!K24</f>
        <v>0</v>
      </c>
      <c r="B95" s="194">
        <f>Inscription!L24</f>
        <v>0</v>
      </c>
      <c r="C95" s="195"/>
      <c r="D95" s="32"/>
      <c r="E95" s="32"/>
      <c r="F95" s="196" t="str">
        <f t="shared" si="44"/>
        <v/>
      </c>
      <c r="G95" s="207"/>
      <c r="H95" s="208" t="str">
        <f t="shared" si="45"/>
        <v/>
      </c>
      <c r="I95" s="199" t="str">
        <f>IF(F95="DNS","0",IF(F95="DQ","0",IF(F95="","",IF(F95="DNF","0",LOOKUP(H95,Valeurs!$A$4:'Valeurs'!$A$46,Valeurs!$B$4:'Valeurs'!$B$46)))))</f>
        <v/>
      </c>
    </row>
    <row r="96" spans="1:9" x14ac:dyDescent="0.25">
      <c r="A96" s="193">
        <f>Inscription!K25</f>
        <v>0</v>
      </c>
      <c r="B96" s="194">
        <f>Inscription!L25</f>
        <v>0</v>
      </c>
      <c r="C96" s="195"/>
      <c r="D96" s="32"/>
      <c r="E96" s="32"/>
      <c r="F96" s="196" t="str">
        <f t="shared" si="44"/>
        <v/>
      </c>
      <c r="G96" s="207"/>
      <c r="H96" s="208" t="str">
        <f t="shared" si="45"/>
        <v/>
      </c>
      <c r="I96" s="199" t="str">
        <f>IF(F96="DNS","0",IF(F96="DQ","0",IF(F96="","",IF(F96="DNF","0",LOOKUP(H96,Valeurs!$A$4:'Valeurs'!$A$46,Valeurs!$B$4:'Valeurs'!$B$46)))))</f>
        <v/>
      </c>
    </row>
    <row r="97" spans="1:9" x14ac:dyDescent="0.25">
      <c r="A97" s="193">
        <f>Inscription!K26</f>
        <v>0</v>
      </c>
      <c r="B97" s="194">
        <f>Inscription!L26</f>
        <v>0</v>
      </c>
      <c r="C97" s="195"/>
      <c r="D97" s="32"/>
      <c r="E97" s="32"/>
      <c r="F97" s="196" t="str">
        <f t="shared" si="44"/>
        <v/>
      </c>
      <c r="G97" s="207"/>
      <c r="H97" s="208" t="str">
        <f t="shared" si="45"/>
        <v/>
      </c>
      <c r="I97" s="199" t="str">
        <f>IF(F97="DNS","0",IF(F97="DQ","0",IF(F97="","",IF(F97="DNF","0",LOOKUP(H97,Valeurs!$A$4:'Valeurs'!$A$46,Valeurs!$B$4:'Valeurs'!$B$46)))))</f>
        <v/>
      </c>
    </row>
    <row r="98" spans="1:9" x14ac:dyDescent="0.25">
      <c r="A98" s="193">
        <f>Inscription!K27</f>
        <v>0</v>
      </c>
      <c r="B98" s="194">
        <f>Inscription!L27</f>
        <v>0</v>
      </c>
      <c r="C98" s="195"/>
      <c r="D98" s="32"/>
      <c r="E98" s="32"/>
      <c r="F98" s="196" t="str">
        <f t="shared" si="44"/>
        <v/>
      </c>
      <c r="G98" s="207"/>
      <c r="H98" s="208" t="str">
        <f t="shared" si="45"/>
        <v/>
      </c>
      <c r="I98" s="199" t="str">
        <f>IF(F98="DNS","0",IF(F98="DQ","0",IF(F98="","",IF(F98="DNF","0",LOOKUP(H98,Valeurs!$A$4:'Valeurs'!$A$46,Valeurs!$B$4:'Valeurs'!$B$46)))))</f>
        <v/>
      </c>
    </row>
    <row r="99" spans="1:9" x14ac:dyDescent="0.25">
      <c r="A99" s="193">
        <f>Inscription!K28</f>
        <v>0</v>
      </c>
      <c r="B99" s="194">
        <f>Inscription!L28</f>
        <v>0</v>
      </c>
      <c r="C99" s="195"/>
      <c r="D99" s="32"/>
      <c r="E99" s="32"/>
      <c r="F99" s="196" t="str">
        <f t="shared" si="44"/>
        <v/>
      </c>
      <c r="G99" s="207"/>
      <c r="H99" s="208" t="str">
        <f t="shared" si="45"/>
        <v/>
      </c>
      <c r="I99" s="199" t="str">
        <f>IF(F99="DNS","0",IF(F99="DQ","0",IF(F99="","",IF(F99="DNF","0",LOOKUP(H99,Valeurs!$A$4:'Valeurs'!$A$46,Valeurs!$B$4:'Valeurs'!$B$46)))))</f>
        <v/>
      </c>
    </row>
    <row r="100" spans="1:9" x14ac:dyDescent="0.25">
      <c r="A100" s="193">
        <f>Inscription!K29</f>
        <v>0</v>
      </c>
      <c r="B100" s="194">
        <f>Inscription!L29</f>
        <v>0</v>
      </c>
      <c r="C100" s="195"/>
      <c r="D100" s="32"/>
      <c r="E100" s="32"/>
      <c r="F100" s="196" t="str">
        <f t="shared" si="44"/>
        <v/>
      </c>
      <c r="G100" s="207"/>
      <c r="H100" s="208" t="str">
        <f t="shared" si="45"/>
        <v/>
      </c>
      <c r="I100" s="199" t="str">
        <f>IF(F100="DNS","0",IF(F100="DQ","0",IF(F100="","",IF(F100="DNF","0",LOOKUP(H100,Valeurs!$A$4:'Valeurs'!$A$46,Valeurs!$B$4:'Valeurs'!$B$46)))))</f>
        <v/>
      </c>
    </row>
    <row r="101" spans="1:9" x14ac:dyDescent="0.25">
      <c r="A101" s="193">
        <f>Inscription!K30</f>
        <v>0</v>
      </c>
      <c r="B101" s="194">
        <f>Inscription!L30</f>
        <v>0</v>
      </c>
      <c r="C101" s="195"/>
      <c r="D101" s="32"/>
      <c r="E101" s="32"/>
      <c r="F101" s="196" t="str">
        <f t="shared" si="44"/>
        <v/>
      </c>
      <c r="G101" s="207"/>
      <c r="H101" s="208" t="str">
        <f t="shared" si="45"/>
        <v/>
      </c>
      <c r="I101" s="199" t="str">
        <f>IF(F101="DNS","0",IF(F101="DQ","0",IF(F101="","",IF(F101="DNF","0",LOOKUP(H101,Valeurs!$A$4:'Valeurs'!$A$46,Valeurs!$B$4:'Valeurs'!$B$46)))))</f>
        <v/>
      </c>
    </row>
    <row r="102" spans="1:9" ht="15.75" thickBot="1" x14ac:dyDescent="0.3">
      <c r="A102" s="200">
        <f>Inscription!K31</f>
        <v>0</v>
      </c>
      <c r="B102" s="201">
        <f>Inscription!L31</f>
        <v>0</v>
      </c>
      <c r="C102" s="202"/>
      <c r="D102" s="33"/>
      <c r="E102" s="33"/>
      <c r="F102" s="46" t="str">
        <f>IF(D102="","",IF(D102="DQ","DQ",IF(D102="DNF","DNF",IF(D102="DNS","DNS",AVERAGE(D102,E102)))))</f>
        <v/>
      </c>
      <c r="G102" s="209"/>
      <c r="H102" s="210" t="str">
        <f t="shared" si="45"/>
        <v/>
      </c>
      <c r="I102" s="204" t="str">
        <f>IF(F102="DNS","0",IF(F102="DQ","0",IF(F102="","",IF(F102="DNF","0",LOOKUP(H102,Valeurs!$A$4:'Valeurs'!$A$46,Valeurs!$B$4:'Valeurs'!$B$46)))))</f>
        <v/>
      </c>
    </row>
    <row r="103" spans="1:9" ht="15.75" thickBot="1" x14ac:dyDescent="0.3"/>
    <row r="104" spans="1:9" ht="19.5" customHeight="1" thickBot="1" x14ac:dyDescent="0.3">
      <c r="A104" s="393" t="s">
        <v>67</v>
      </c>
      <c r="B104" s="394"/>
      <c r="C104" s="394"/>
      <c r="D104" s="394"/>
      <c r="E104" s="394"/>
      <c r="F104" s="394"/>
      <c r="G104" s="394"/>
      <c r="H104" s="394"/>
      <c r="I104" s="394"/>
    </row>
    <row r="105" spans="1:9" ht="19.5" customHeight="1" thickBot="1" x14ac:dyDescent="0.3">
      <c r="A105" s="394"/>
      <c r="B105" s="394"/>
      <c r="C105" s="394"/>
      <c r="D105" s="394"/>
      <c r="E105" s="394"/>
      <c r="F105" s="394"/>
      <c r="G105" s="394"/>
      <c r="H105" s="394"/>
      <c r="I105" s="394"/>
    </row>
    <row r="106" spans="1:9" s="185" customFormat="1" ht="30" customHeight="1" thickBot="1" x14ac:dyDescent="0.3">
      <c r="A106" s="182" t="s">
        <v>10</v>
      </c>
      <c r="B106" s="182" t="s">
        <v>11</v>
      </c>
      <c r="C106" s="183"/>
      <c r="D106" s="182" t="s">
        <v>12</v>
      </c>
      <c r="E106" s="182" t="s">
        <v>13</v>
      </c>
      <c r="F106" s="184" t="s">
        <v>14</v>
      </c>
      <c r="G106" s="183"/>
      <c r="H106" s="182" t="s">
        <v>15</v>
      </c>
      <c r="I106" s="182" t="s">
        <v>16</v>
      </c>
    </row>
    <row r="107" spans="1:9" x14ac:dyDescent="0.25">
      <c r="A107" s="186" t="str">
        <f>Inscription!K2</f>
        <v>Dam'eauclès</v>
      </c>
      <c r="B107" s="187" t="str">
        <f>Inscription!L2</f>
        <v>Charles GIrouard</v>
      </c>
      <c r="C107" s="188"/>
      <c r="D107" s="31">
        <v>7.8773148148148159E-4</v>
      </c>
      <c r="E107" s="31">
        <v>7.8657407407407409E-4</v>
      </c>
      <c r="F107" s="189">
        <f t="shared" ref="F107:F123" si="46">IF(D107="","",IF(D107="DQ","DQ",IF(D107="DNF","DNF",IF(D107="DNS","DNS",AVERAGE(D107,E107)))))</f>
        <v>7.8715277777777789E-4</v>
      </c>
      <c r="G107" s="205"/>
      <c r="H107" s="206">
        <f>IF(F107="DNS","DNS",IF(F107="DQ","DQ",IF(F107="","",IF(F107="DNF","DNF",RANK(F107,$F$107:$F$136,1)))))</f>
        <v>14</v>
      </c>
      <c r="I107" s="192">
        <f>IF(F107="DNS","0",IF(F107="DQ","0",IF(F107="","",IF(F107="DNF","0",LOOKUP(H107,Valeurs!$A$4:'Valeurs'!$A$46,Valeurs!$B$4:'Valeurs'!$B$46)))))</f>
        <v>3</v>
      </c>
    </row>
    <row r="108" spans="1:9" x14ac:dyDescent="0.25">
      <c r="A108" s="193" t="str">
        <f>Inscription!K3</f>
        <v>SSSL</v>
      </c>
      <c r="B108" s="194" t="str">
        <f>Inscription!L3</f>
        <v>Félix Labelle</v>
      </c>
      <c r="C108" s="195"/>
      <c r="D108" s="32">
        <v>7.8414351851851854E-4</v>
      </c>
      <c r="E108" s="32">
        <v>7.8923611111111121E-4</v>
      </c>
      <c r="F108" s="196">
        <f t="shared" si="46"/>
        <v>7.8668981481481493E-4</v>
      </c>
      <c r="G108" s="207"/>
      <c r="H108" s="208">
        <f t="shared" ref="H108:H136" si="47">IF(F108="DNS","DNS",IF(F108="DQ","DQ",IF(F108="","",IF(F108="DNF","DNF",RANK(F108,$F$107:$F$136,1)))))</f>
        <v>13</v>
      </c>
      <c r="I108" s="199">
        <f>IF(F108="DNS","0",IF(F108="DQ","0",IF(F108="","",IF(F108="DNF","0",LOOKUP(H108,Valeurs!$A$4:'Valeurs'!$A$46,Valeurs!$B$4:'Valeurs'!$B$46)))))</f>
        <v>4</v>
      </c>
    </row>
    <row r="109" spans="1:9" x14ac:dyDescent="0.25">
      <c r="A109" s="193" t="str">
        <f>Inscription!K4</f>
        <v>SSSL</v>
      </c>
      <c r="B109" s="194" t="str">
        <f>Inscription!L4</f>
        <v>Thomas Willame</v>
      </c>
      <c r="C109" s="195"/>
      <c r="D109" s="32">
        <v>7.3171296296296309E-4</v>
      </c>
      <c r="E109" s="32">
        <v>7.3136574074074065E-4</v>
      </c>
      <c r="F109" s="196">
        <f t="shared" si="46"/>
        <v>7.3153935185185192E-4</v>
      </c>
      <c r="G109" s="207"/>
      <c r="H109" s="208">
        <f t="shared" si="47"/>
        <v>5</v>
      </c>
      <c r="I109" s="199">
        <f>IF(F109="DNS","0",IF(F109="DQ","0",IF(F109="","",IF(F109="DNF","0",LOOKUP(H109,Valeurs!$A$4:'Valeurs'!$A$46,Valeurs!$B$4:'Valeurs'!$B$46)))))</f>
        <v>13</v>
      </c>
    </row>
    <row r="110" spans="1:9" x14ac:dyDescent="0.25">
      <c r="A110" s="193" t="str">
        <f>Inscription!K5</f>
        <v>Rouville Surf</v>
      </c>
      <c r="B110" s="194" t="str">
        <f>Inscription!L5</f>
        <v>Miguel Jean</v>
      </c>
      <c r="C110" s="195"/>
      <c r="D110" s="32">
        <v>7.6030092592592599E-4</v>
      </c>
      <c r="E110" s="32">
        <v>7.5844907407407415E-4</v>
      </c>
      <c r="F110" s="196">
        <f t="shared" si="46"/>
        <v>7.5937500000000007E-4</v>
      </c>
      <c r="G110" s="207"/>
      <c r="H110" s="208">
        <f t="shared" si="47"/>
        <v>10</v>
      </c>
      <c r="I110" s="199">
        <f>IF(F110="DNS","0",IF(F110="DQ","0",IF(F110="","",IF(F110="DNF","0",LOOKUP(H110,Valeurs!$A$4:'Valeurs'!$A$46,Valeurs!$B$4:'Valeurs'!$B$46)))))</f>
        <v>7</v>
      </c>
    </row>
    <row r="111" spans="1:9" x14ac:dyDescent="0.25">
      <c r="A111" s="193" t="str">
        <f>Inscription!K6</f>
        <v>Rouville Surf</v>
      </c>
      <c r="B111" s="194" t="str">
        <f>Inscription!L6</f>
        <v>Dimitri Jean</v>
      </c>
      <c r="C111" s="195"/>
      <c r="D111" s="32">
        <v>7.6747685185185176E-4</v>
      </c>
      <c r="E111" s="32">
        <v>7.6747685185185176E-4</v>
      </c>
      <c r="F111" s="196">
        <f t="shared" si="46"/>
        <v>7.6747685185185176E-4</v>
      </c>
      <c r="G111" s="207"/>
      <c r="H111" s="208">
        <f t="shared" si="47"/>
        <v>11</v>
      </c>
      <c r="I111" s="199">
        <f>IF(F111="DNS","0",IF(F111="DQ","0",IF(F111="","",IF(F111="DNF","0",LOOKUP(H111,Valeurs!$A$4:'Valeurs'!$A$46,Valeurs!$B$4:'Valeurs'!$B$46)))))</f>
        <v>6</v>
      </c>
    </row>
    <row r="112" spans="1:9" x14ac:dyDescent="0.25">
      <c r="A112" s="193" t="str">
        <f>Inscription!K7</f>
        <v>Rouville Surf</v>
      </c>
      <c r="B112" s="194" t="str">
        <f>Inscription!L7</f>
        <v>Kevin Bustamante-Cortés</v>
      </c>
      <c r="C112" s="195"/>
      <c r="D112" s="32">
        <v>5.9027777777777778E-4</v>
      </c>
      <c r="E112" s="32">
        <v>5.9027777777777778E-4</v>
      </c>
      <c r="F112" s="196">
        <f t="shared" si="46"/>
        <v>5.9027777777777778E-4</v>
      </c>
      <c r="G112" s="207"/>
      <c r="H112" s="208">
        <f t="shared" si="47"/>
        <v>1</v>
      </c>
      <c r="I112" s="199">
        <f>IF(F112="DNS","0",IF(F112="DQ","0",IF(F112="","",IF(F112="DNF","0",LOOKUP(H112,Valeurs!$A$4:'Valeurs'!$A$46,Valeurs!$B$4:'Valeurs'!$B$46)))))</f>
        <v>20</v>
      </c>
    </row>
    <row r="113" spans="1:9" x14ac:dyDescent="0.25">
      <c r="A113" s="193" t="str">
        <f>Inscription!K8</f>
        <v>30deux</v>
      </c>
      <c r="B113" s="194" t="str">
        <f>Inscription!L8</f>
        <v>Thomas Lavoie</v>
      </c>
      <c r="C113" s="195"/>
      <c r="D113" s="32">
        <v>7.0532407407407403E-4</v>
      </c>
      <c r="E113" s="32">
        <v>7.0671296296296292E-4</v>
      </c>
      <c r="F113" s="196">
        <f t="shared" si="46"/>
        <v>7.0601851851851847E-4</v>
      </c>
      <c r="G113" s="207"/>
      <c r="H113" s="208">
        <f t="shared" si="47"/>
        <v>3</v>
      </c>
      <c r="I113" s="199">
        <f>IF(F113="DNS","0",IF(F113="DQ","0",IF(F113="","",IF(F113="DNF","0",LOOKUP(H113,Valeurs!$A$4:'Valeurs'!$A$46,Valeurs!$B$4:'Valeurs'!$B$46)))))</f>
        <v>16</v>
      </c>
    </row>
    <row r="114" spans="1:9" x14ac:dyDescent="0.25">
      <c r="A114" s="193" t="str">
        <f>Inscription!K9</f>
        <v>30deux</v>
      </c>
      <c r="B114" s="194" t="str">
        <f>Inscription!L9</f>
        <v>Samuel Lévesque</v>
      </c>
      <c r="C114" s="195"/>
      <c r="D114" s="32">
        <v>8.3912037037037028E-4</v>
      </c>
      <c r="E114" s="32">
        <v>8.4560185185185183E-4</v>
      </c>
      <c r="F114" s="196">
        <f t="shared" si="46"/>
        <v>8.42361111111111E-4</v>
      </c>
      <c r="G114" s="207"/>
      <c r="H114" s="208">
        <f t="shared" si="47"/>
        <v>16</v>
      </c>
      <c r="I114" s="199">
        <f>IF(F114="DNS","0",IF(F114="DQ","0",IF(F114="","",IF(F114="DNF","0",LOOKUP(H114,Valeurs!$A$4:'Valeurs'!$A$46,Valeurs!$B$4:'Valeurs'!$B$46)))))</f>
        <v>1</v>
      </c>
    </row>
    <row r="115" spans="1:9" x14ac:dyDescent="0.25">
      <c r="A115" s="193" t="str">
        <f>Inscription!K10</f>
        <v>30deux</v>
      </c>
      <c r="B115" s="194" t="str">
        <f>Inscription!L10</f>
        <v>François Houle</v>
      </c>
      <c r="C115" s="195"/>
      <c r="D115" s="32">
        <v>7.5057870370370372E-4</v>
      </c>
      <c r="E115" s="32">
        <v>7.4583333333333348E-4</v>
      </c>
      <c r="F115" s="196">
        <f t="shared" si="46"/>
        <v>7.482060185185186E-4</v>
      </c>
      <c r="G115" s="207"/>
      <c r="H115" s="208">
        <f t="shared" si="47"/>
        <v>8</v>
      </c>
      <c r="I115" s="199">
        <f>IF(F115="DNS","0",IF(F115="DQ","0",IF(F115="","",IF(F115="DNF","0",LOOKUP(H115,Valeurs!$A$4:'Valeurs'!$A$46,Valeurs!$B$4:'Valeurs'!$B$46)))))</f>
        <v>10</v>
      </c>
    </row>
    <row r="116" spans="1:9" x14ac:dyDescent="0.25">
      <c r="A116" s="193" t="str">
        <f>Inscription!K11</f>
        <v>30deux</v>
      </c>
      <c r="B116" s="194" t="str">
        <f>Inscription!L11</f>
        <v>Maxime Chamberland</v>
      </c>
      <c r="C116" s="195"/>
      <c r="D116" s="32">
        <v>7.3715277777777787E-4</v>
      </c>
      <c r="E116" s="32">
        <v>7.3680555555555554E-4</v>
      </c>
      <c r="F116" s="196">
        <f t="shared" si="46"/>
        <v>7.3697916666666671E-4</v>
      </c>
      <c r="G116" s="207"/>
      <c r="H116" s="208">
        <f t="shared" si="47"/>
        <v>7</v>
      </c>
      <c r="I116" s="199">
        <f>IF(F116="DNS","0",IF(F116="DQ","0",IF(F116="","",IF(F116="DNF","0",LOOKUP(H116,Valeurs!$A$4:'Valeurs'!$A$46,Valeurs!$B$4:'Valeurs'!$B$46)))))</f>
        <v>11</v>
      </c>
    </row>
    <row r="117" spans="1:9" x14ac:dyDescent="0.25">
      <c r="A117" s="193" t="str">
        <f>Inscription!K12</f>
        <v>30deux</v>
      </c>
      <c r="B117" s="194" t="str">
        <f>Inscription!L12</f>
        <v>Marco Patriarco</v>
      </c>
      <c r="C117" s="195"/>
      <c r="D117" s="32">
        <v>6.9317129629629633E-4</v>
      </c>
      <c r="E117" s="32">
        <v>6.9039351851851857E-4</v>
      </c>
      <c r="F117" s="196">
        <f t="shared" si="46"/>
        <v>6.9178240740740745E-4</v>
      </c>
      <c r="G117" s="207"/>
      <c r="H117" s="208">
        <f t="shared" si="47"/>
        <v>2</v>
      </c>
      <c r="I117" s="199">
        <f>IF(F117="DNS","0",IF(F117="DQ","0",IF(F117="","",IF(F117="DNF","0",LOOKUP(H117,Valeurs!$A$4:'Valeurs'!$A$46,Valeurs!$B$4:'Valeurs'!$B$46)))))</f>
        <v>18</v>
      </c>
    </row>
    <row r="118" spans="1:9" x14ac:dyDescent="0.25">
      <c r="A118" s="193" t="str">
        <f>Inscription!K13</f>
        <v>CSRN</v>
      </c>
      <c r="B118" s="194" t="str">
        <f>Inscription!L13</f>
        <v>Ismaël Chakir</v>
      </c>
      <c r="C118" s="195"/>
      <c r="D118" s="32">
        <v>7.5879629629629637E-4</v>
      </c>
      <c r="E118" s="32">
        <v>7.5879629629629637E-4</v>
      </c>
      <c r="F118" s="196">
        <f t="shared" si="46"/>
        <v>7.5879629629629637E-4</v>
      </c>
      <c r="G118" s="207"/>
      <c r="H118" s="208">
        <f t="shared" si="47"/>
        <v>9</v>
      </c>
      <c r="I118" s="199">
        <f>IF(F118="DNS","0",IF(F118="DQ","0",IF(F118="","",IF(F118="DNF","0",LOOKUP(H118,Valeurs!$A$4:'Valeurs'!$A$46,Valeurs!$B$4:'Valeurs'!$B$46)))))</f>
        <v>8</v>
      </c>
    </row>
    <row r="119" spans="1:9" x14ac:dyDescent="0.25">
      <c r="A119" s="193" t="str">
        <f>Inscription!K14</f>
        <v>CSRN</v>
      </c>
      <c r="B119" s="194" t="str">
        <f>Inscription!L14</f>
        <v>Kamil Romdhani</v>
      </c>
      <c r="C119" s="195"/>
      <c r="D119" s="32">
        <v>7.3645833333333332E-4</v>
      </c>
      <c r="E119" s="32">
        <v>7.3645833333333332E-4</v>
      </c>
      <c r="F119" s="196">
        <f t="shared" si="46"/>
        <v>7.3645833333333332E-4</v>
      </c>
      <c r="G119" s="207"/>
      <c r="H119" s="208">
        <f t="shared" si="47"/>
        <v>6</v>
      </c>
      <c r="I119" s="199">
        <f>IF(F119="DNS","0",IF(F119="DQ","0",IF(F119="","",IF(F119="DNF","0",LOOKUP(H119,Valeurs!$A$4:'Valeurs'!$A$46,Valeurs!$B$4:'Valeurs'!$B$46)))))</f>
        <v>12</v>
      </c>
    </row>
    <row r="120" spans="1:9" x14ac:dyDescent="0.25">
      <c r="A120" s="193" t="str">
        <f>Inscription!K15</f>
        <v>CSRN</v>
      </c>
      <c r="B120" s="194" t="str">
        <f>Inscription!L15</f>
        <v>William Laurence</v>
      </c>
      <c r="C120" s="195"/>
      <c r="D120" s="32">
        <v>9.4722222222222213E-4</v>
      </c>
      <c r="E120" s="32">
        <v>9.465277777777778E-4</v>
      </c>
      <c r="F120" s="196">
        <f t="shared" si="46"/>
        <v>9.4687500000000002E-4</v>
      </c>
      <c r="G120" s="207"/>
      <c r="H120" s="208">
        <f t="shared" si="47"/>
        <v>17</v>
      </c>
      <c r="I120" s="199">
        <f>IF(F120="DNS","0",IF(F120="DQ","0",IF(F120="","",IF(F120="DNF","0",LOOKUP(H120,Valeurs!$A$4:'Valeurs'!$A$46,Valeurs!$B$4:'Valeurs'!$B$46)))))</f>
        <v>0</v>
      </c>
    </row>
    <row r="121" spans="1:9" x14ac:dyDescent="0.25">
      <c r="A121" s="193" t="str">
        <f>Inscription!K16</f>
        <v>Gatineau</v>
      </c>
      <c r="B121" s="194" t="str">
        <f>Inscription!L16</f>
        <v>Olivier Breton</v>
      </c>
      <c r="C121" s="195"/>
      <c r="D121" s="32">
        <v>7.2048611111111109E-4</v>
      </c>
      <c r="E121" s="32">
        <v>7.245370370370371E-4</v>
      </c>
      <c r="F121" s="196">
        <f t="shared" si="46"/>
        <v>7.2251157407407409E-4</v>
      </c>
      <c r="G121" s="207"/>
      <c r="H121" s="208">
        <f t="shared" si="47"/>
        <v>4</v>
      </c>
      <c r="I121" s="199">
        <f>IF(F121="DNS","0",IF(F121="DQ","0",IF(F121="","",IF(F121="DNF","0",LOOKUP(H121,Valeurs!$A$4:'Valeurs'!$A$46,Valeurs!$B$4:'Valeurs'!$B$46)))))</f>
        <v>14</v>
      </c>
    </row>
    <row r="122" spans="1:9" x14ac:dyDescent="0.25">
      <c r="A122" s="193" t="str">
        <f>Inscription!K17</f>
        <v>Narval</v>
      </c>
      <c r="B122" s="194" t="str">
        <f>Inscription!L17</f>
        <v>Alex Tremblay</v>
      </c>
      <c r="C122" s="195"/>
      <c r="D122" s="32">
        <v>8.1493055555555561E-4</v>
      </c>
      <c r="E122" s="32">
        <v>8.1562500000000005E-4</v>
      </c>
      <c r="F122" s="196">
        <f t="shared" si="46"/>
        <v>8.1527777777777783E-4</v>
      </c>
      <c r="G122" s="207"/>
      <c r="H122" s="208">
        <f t="shared" si="47"/>
        <v>15</v>
      </c>
      <c r="I122" s="199">
        <f>IF(F122="DNS","0",IF(F122="DQ","0",IF(F122="","",IF(F122="DNF","0",LOOKUP(H122,Valeurs!$A$4:'Valeurs'!$A$46,Valeurs!$B$4:'Valeurs'!$B$46)))))</f>
        <v>2</v>
      </c>
    </row>
    <row r="123" spans="1:9" x14ac:dyDescent="0.25">
      <c r="A123" s="193" t="str">
        <f>Inscription!K18</f>
        <v>Narval</v>
      </c>
      <c r="B123" s="194" t="str">
        <f>Inscription!L18</f>
        <v>David Comeau</v>
      </c>
      <c r="C123" s="195"/>
      <c r="D123" s="32">
        <v>7.7581018518518526E-4</v>
      </c>
      <c r="E123" s="32">
        <v>7.7685185185185192E-4</v>
      </c>
      <c r="F123" s="196">
        <f t="shared" si="46"/>
        <v>7.7633101851851865E-4</v>
      </c>
      <c r="G123" s="207"/>
      <c r="H123" s="208">
        <f t="shared" si="47"/>
        <v>12</v>
      </c>
      <c r="I123" s="199">
        <f>IF(F123="DNS","0",IF(F123="DQ","0",IF(F123="","",IF(F123="DNF","0",LOOKUP(H123,Valeurs!$A$4:'Valeurs'!$A$46,Valeurs!$B$4:'Valeurs'!$B$46)))))</f>
        <v>5</v>
      </c>
    </row>
    <row r="124" spans="1:9" x14ac:dyDescent="0.25">
      <c r="A124" s="193">
        <f>Inscription!K19</f>
        <v>0</v>
      </c>
      <c r="B124" s="194">
        <f>Inscription!L19</f>
        <v>0</v>
      </c>
      <c r="C124" s="195"/>
      <c r="D124" s="32"/>
      <c r="E124" s="32"/>
      <c r="F124" s="196" t="str">
        <f t="shared" ref="F124:F135" si="48">IF(D124="","",IF(D124="DQ","DQ",IF(D124="DNF","DNF",IF(D124="DNS","DNS",AVERAGE(D124,E124)))))</f>
        <v/>
      </c>
      <c r="G124" s="207"/>
      <c r="H124" s="208" t="str">
        <f t="shared" si="47"/>
        <v/>
      </c>
      <c r="I124" s="199" t="str">
        <f>IF(F124="DNS","0",IF(F124="DQ","0",IF(F124="","",IF(F124="DNF","0",LOOKUP(H124,Valeurs!$A$4:'Valeurs'!$A$46,Valeurs!$B$4:'Valeurs'!$B$46)))))</f>
        <v/>
      </c>
    </row>
    <row r="125" spans="1:9" x14ac:dyDescent="0.25">
      <c r="A125" s="193">
        <f>Inscription!K20</f>
        <v>0</v>
      </c>
      <c r="B125" s="194">
        <f>Inscription!L20</f>
        <v>0</v>
      </c>
      <c r="C125" s="195"/>
      <c r="D125" s="32"/>
      <c r="E125" s="32"/>
      <c r="F125" s="196" t="str">
        <f t="shared" si="48"/>
        <v/>
      </c>
      <c r="G125" s="207"/>
      <c r="H125" s="208" t="str">
        <f t="shared" si="47"/>
        <v/>
      </c>
      <c r="I125" s="199" t="str">
        <f>IF(F125="DNS","0",IF(F125="DQ","0",IF(F125="","",IF(F125="DNF","0",LOOKUP(H125,Valeurs!$A$4:'Valeurs'!$A$46,Valeurs!$B$4:'Valeurs'!$B$46)))))</f>
        <v/>
      </c>
    </row>
    <row r="126" spans="1:9" x14ac:dyDescent="0.25">
      <c r="A126" s="193">
        <f>Inscription!K21</f>
        <v>0</v>
      </c>
      <c r="B126" s="194">
        <f>Inscription!L21</f>
        <v>0</v>
      </c>
      <c r="C126" s="195"/>
      <c r="D126" s="32"/>
      <c r="E126" s="32"/>
      <c r="F126" s="196" t="str">
        <f t="shared" si="48"/>
        <v/>
      </c>
      <c r="G126" s="207"/>
      <c r="H126" s="208" t="str">
        <f t="shared" si="47"/>
        <v/>
      </c>
      <c r="I126" s="199" t="str">
        <f>IF(F126="DNS","0",IF(F126="DQ","0",IF(F126="","",IF(F126="DNF","0",LOOKUP(H126,Valeurs!$A$4:'Valeurs'!$A$46,Valeurs!$B$4:'Valeurs'!$B$46)))))</f>
        <v/>
      </c>
    </row>
    <row r="127" spans="1:9" x14ac:dyDescent="0.25">
      <c r="A127" s="193">
        <f>Inscription!K22</f>
        <v>0</v>
      </c>
      <c r="B127" s="194">
        <f>Inscription!L22</f>
        <v>0</v>
      </c>
      <c r="C127" s="195"/>
      <c r="D127" s="32"/>
      <c r="E127" s="32"/>
      <c r="F127" s="196" t="str">
        <f t="shared" si="48"/>
        <v/>
      </c>
      <c r="G127" s="207"/>
      <c r="H127" s="208" t="str">
        <f t="shared" si="47"/>
        <v/>
      </c>
      <c r="I127" s="199" t="str">
        <f>IF(F127="DNS","0",IF(F127="DQ","0",IF(F127="","",IF(F127="DNF","0",LOOKUP(H127,Valeurs!$A$4:'Valeurs'!$A$46,Valeurs!$B$4:'Valeurs'!$B$46)))))</f>
        <v/>
      </c>
    </row>
    <row r="128" spans="1:9" x14ac:dyDescent="0.25">
      <c r="A128" s="193">
        <f>Inscription!K23</f>
        <v>0</v>
      </c>
      <c r="B128" s="194">
        <f>Inscription!L23</f>
        <v>0</v>
      </c>
      <c r="C128" s="195"/>
      <c r="D128" s="32"/>
      <c r="E128" s="32"/>
      <c r="F128" s="196" t="str">
        <f t="shared" si="48"/>
        <v/>
      </c>
      <c r="G128" s="207"/>
      <c r="H128" s="208" t="str">
        <f t="shared" si="47"/>
        <v/>
      </c>
      <c r="I128" s="199" t="str">
        <f>IF(F128="DNS","0",IF(F128="DQ","0",IF(F128="","",IF(F128="DNF","0",LOOKUP(H128,Valeurs!$A$4:'Valeurs'!$A$46,Valeurs!$B$4:'Valeurs'!$B$46)))))</f>
        <v/>
      </c>
    </row>
    <row r="129" spans="1:9" x14ac:dyDescent="0.25">
      <c r="A129" s="193">
        <f>Inscription!K24</f>
        <v>0</v>
      </c>
      <c r="B129" s="194">
        <f>Inscription!L24</f>
        <v>0</v>
      </c>
      <c r="C129" s="195"/>
      <c r="D129" s="32"/>
      <c r="E129" s="32"/>
      <c r="F129" s="196" t="str">
        <f t="shared" si="48"/>
        <v/>
      </c>
      <c r="G129" s="207"/>
      <c r="H129" s="208" t="str">
        <f t="shared" si="47"/>
        <v/>
      </c>
      <c r="I129" s="199" t="str">
        <f>IF(F129="DNS","0",IF(F129="DQ","0",IF(F129="","",IF(F129="DNF","0",LOOKUP(H129,Valeurs!$A$4:'Valeurs'!$A$46,Valeurs!$B$4:'Valeurs'!$B$46)))))</f>
        <v/>
      </c>
    </row>
    <row r="130" spans="1:9" x14ac:dyDescent="0.25">
      <c r="A130" s="193">
        <f>Inscription!K25</f>
        <v>0</v>
      </c>
      <c r="B130" s="194">
        <f>Inscription!L25</f>
        <v>0</v>
      </c>
      <c r="C130" s="195"/>
      <c r="D130" s="32"/>
      <c r="E130" s="32"/>
      <c r="F130" s="196" t="str">
        <f t="shared" si="48"/>
        <v/>
      </c>
      <c r="G130" s="207"/>
      <c r="H130" s="208" t="str">
        <f t="shared" si="47"/>
        <v/>
      </c>
      <c r="I130" s="199" t="str">
        <f>IF(F130="DNS","0",IF(F130="DQ","0",IF(F130="","",IF(F130="DNF","0",LOOKUP(H130,Valeurs!$A$4:'Valeurs'!$A$46,Valeurs!$B$4:'Valeurs'!$B$46)))))</f>
        <v/>
      </c>
    </row>
    <row r="131" spans="1:9" x14ac:dyDescent="0.25">
      <c r="A131" s="193">
        <f>Inscription!K26</f>
        <v>0</v>
      </c>
      <c r="B131" s="194">
        <f>Inscription!L26</f>
        <v>0</v>
      </c>
      <c r="C131" s="195"/>
      <c r="D131" s="32"/>
      <c r="E131" s="32"/>
      <c r="F131" s="196" t="str">
        <f t="shared" si="48"/>
        <v/>
      </c>
      <c r="G131" s="207"/>
      <c r="H131" s="208" t="str">
        <f t="shared" si="47"/>
        <v/>
      </c>
      <c r="I131" s="199" t="str">
        <f>IF(F131="DNS","0",IF(F131="DQ","0",IF(F131="","",IF(F131="DNF","0",LOOKUP(H131,Valeurs!$A$4:'Valeurs'!$A$46,Valeurs!$B$4:'Valeurs'!$B$46)))))</f>
        <v/>
      </c>
    </row>
    <row r="132" spans="1:9" x14ac:dyDescent="0.25">
      <c r="A132" s="193">
        <f>Inscription!K27</f>
        <v>0</v>
      </c>
      <c r="B132" s="194">
        <f>Inscription!L27</f>
        <v>0</v>
      </c>
      <c r="C132" s="195"/>
      <c r="D132" s="32"/>
      <c r="E132" s="32"/>
      <c r="F132" s="196" t="str">
        <f t="shared" si="48"/>
        <v/>
      </c>
      <c r="G132" s="207"/>
      <c r="H132" s="208" t="str">
        <f t="shared" si="47"/>
        <v/>
      </c>
      <c r="I132" s="199" t="str">
        <f>IF(F132="DNS","0",IF(F132="DQ","0",IF(F132="","",IF(F132="DNF","0",LOOKUP(H132,Valeurs!$A$4:'Valeurs'!$A$46,Valeurs!$B$4:'Valeurs'!$B$46)))))</f>
        <v/>
      </c>
    </row>
    <row r="133" spans="1:9" x14ac:dyDescent="0.25">
      <c r="A133" s="193">
        <f>Inscription!K28</f>
        <v>0</v>
      </c>
      <c r="B133" s="194">
        <f>Inscription!L28</f>
        <v>0</v>
      </c>
      <c r="C133" s="195"/>
      <c r="D133" s="32"/>
      <c r="E133" s="32"/>
      <c r="F133" s="196" t="str">
        <f t="shared" si="48"/>
        <v/>
      </c>
      <c r="G133" s="207"/>
      <c r="H133" s="208" t="str">
        <f t="shared" si="47"/>
        <v/>
      </c>
      <c r="I133" s="199" t="str">
        <f>IF(F133="DNS","0",IF(F133="DQ","0",IF(F133="","",IF(F133="DNF","0",LOOKUP(H133,Valeurs!$A$4:'Valeurs'!$A$46,Valeurs!$B$4:'Valeurs'!$B$46)))))</f>
        <v/>
      </c>
    </row>
    <row r="134" spans="1:9" x14ac:dyDescent="0.25">
      <c r="A134" s="193">
        <f>Inscription!K29</f>
        <v>0</v>
      </c>
      <c r="B134" s="194">
        <f>Inscription!L29</f>
        <v>0</v>
      </c>
      <c r="C134" s="195"/>
      <c r="D134" s="32"/>
      <c r="E134" s="32"/>
      <c r="F134" s="196" t="str">
        <f t="shared" si="48"/>
        <v/>
      </c>
      <c r="G134" s="207"/>
      <c r="H134" s="208" t="str">
        <f t="shared" si="47"/>
        <v/>
      </c>
      <c r="I134" s="199" t="str">
        <f>IF(F134="DNS","0",IF(F134="DQ","0",IF(F134="","",IF(F134="DNF","0",LOOKUP(H134,Valeurs!$A$4:'Valeurs'!$A$46,Valeurs!$B$4:'Valeurs'!$B$46)))))</f>
        <v/>
      </c>
    </row>
    <row r="135" spans="1:9" x14ac:dyDescent="0.25">
      <c r="A135" s="193">
        <f>Inscription!K30</f>
        <v>0</v>
      </c>
      <c r="B135" s="194">
        <f>Inscription!L30</f>
        <v>0</v>
      </c>
      <c r="C135" s="195"/>
      <c r="D135" s="32"/>
      <c r="E135" s="32"/>
      <c r="F135" s="196" t="str">
        <f t="shared" si="48"/>
        <v/>
      </c>
      <c r="G135" s="207"/>
      <c r="H135" s="208" t="str">
        <f t="shared" si="47"/>
        <v/>
      </c>
      <c r="I135" s="199" t="str">
        <f>IF(F135="DNS","0",IF(F135="DQ","0",IF(F135="","",IF(F135="DNF","0",LOOKUP(H135,Valeurs!$A$4:'Valeurs'!$A$46,Valeurs!$B$4:'Valeurs'!$B$46)))))</f>
        <v/>
      </c>
    </row>
    <row r="136" spans="1:9" ht="15.75" thickBot="1" x14ac:dyDescent="0.3">
      <c r="A136" s="200">
        <f>Inscription!K31</f>
        <v>0</v>
      </c>
      <c r="B136" s="201">
        <f>Inscription!L31</f>
        <v>0</v>
      </c>
      <c r="C136" s="202"/>
      <c r="D136" s="33"/>
      <c r="E136" s="33"/>
      <c r="F136" s="46" t="str">
        <f>IF(D136="","",IF(D136="DQ","DQ",IF(D136="DNF","DNF",IF(D136="DNS","DNS",AVERAGE(D136,E136)))))</f>
        <v/>
      </c>
      <c r="G136" s="209"/>
      <c r="H136" s="210" t="str">
        <f t="shared" si="47"/>
        <v/>
      </c>
      <c r="I136" s="204" t="str">
        <f>IF(F136="DNS","0",IF(F136="DQ","0",IF(F136="","",IF(F136="DNF","0",LOOKUP(H136,Valeurs!$A$4:'Valeurs'!$A$46,Valeurs!$B$4:'Valeurs'!$B$46)))))</f>
        <v/>
      </c>
    </row>
    <row r="137" spans="1:9" ht="15.75" thickBot="1" x14ac:dyDescent="0.3"/>
    <row r="138" spans="1:9" ht="19.5" customHeight="1" thickBot="1" x14ac:dyDescent="0.3">
      <c r="A138" s="393" t="s">
        <v>68</v>
      </c>
      <c r="B138" s="394"/>
      <c r="C138" s="394"/>
      <c r="D138" s="394"/>
      <c r="E138" s="394"/>
      <c r="F138" s="394"/>
      <c r="G138" s="394"/>
      <c r="H138" s="394"/>
      <c r="I138" s="394"/>
    </row>
    <row r="139" spans="1:9" ht="19.5" customHeight="1" thickBot="1" x14ac:dyDescent="0.3">
      <c r="A139" s="394"/>
      <c r="B139" s="394"/>
      <c r="C139" s="394"/>
      <c r="D139" s="394"/>
      <c r="E139" s="394"/>
      <c r="F139" s="394"/>
      <c r="G139" s="394"/>
      <c r="H139" s="394"/>
      <c r="I139" s="394"/>
    </row>
    <row r="140" spans="1:9" s="185" customFormat="1" ht="30" customHeight="1" thickBot="1" x14ac:dyDescent="0.3">
      <c r="A140" s="182" t="s">
        <v>10</v>
      </c>
      <c r="B140" s="182" t="s">
        <v>11</v>
      </c>
      <c r="C140" s="183"/>
      <c r="D140" s="182" t="s">
        <v>12</v>
      </c>
      <c r="E140" s="182" t="s">
        <v>13</v>
      </c>
      <c r="F140" s="184" t="s">
        <v>14</v>
      </c>
      <c r="G140" s="183"/>
      <c r="H140" s="182" t="s">
        <v>15</v>
      </c>
      <c r="I140" s="182" t="s">
        <v>16</v>
      </c>
    </row>
    <row r="141" spans="1:9" x14ac:dyDescent="0.25">
      <c r="A141" s="186" t="str">
        <f>Inscription!K2</f>
        <v>Dam'eauclès</v>
      </c>
      <c r="B141" s="187" t="str">
        <f>Inscription!L2</f>
        <v>Charles GIrouard</v>
      </c>
      <c r="C141" s="188"/>
      <c r="D141" s="31">
        <v>4.7418981481481482E-4</v>
      </c>
      <c r="E141" s="31">
        <v>4.7314814814814816E-4</v>
      </c>
      <c r="F141" s="189">
        <f>IF(D141="","",IF(D141="DQ","DQ",IF(D141="DNF","DNF",IF(D141="DNS","DNS",AVERAGE(D141,E141)))))</f>
        <v>4.7366898148148149E-4</v>
      </c>
      <c r="G141" s="205"/>
      <c r="H141" s="206">
        <f>IF(F141="DNS","DNS",IF(F141="DQ","DQ",IF(F141="","",IF(F141="DNF","DNF",RANK(F141,$F$141:$F$170,1)))))</f>
        <v>6</v>
      </c>
      <c r="I141" s="192">
        <f>IF(F141="DNS","0",IF(F141="DQ","0",IF(F141="","",IF(F141="DNF","0",LOOKUP(H141,Valeurs!$A$4:'Valeurs'!$A$46,Valeurs!$B$4:'Valeurs'!$B$46)))))</f>
        <v>12</v>
      </c>
    </row>
    <row r="142" spans="1:9" x14ac:dyDescent="0.25">
      <c r="A142" s="193" t="str">
        <f>Inscription!K3</f>
        <v>SSSL</v>
      </c>
      <c r="B142" s="194" t="str">
        <f>Inscription!L3</f>
        <v>Félix Labelle</v>
      </c>
      <c r="C142" s="195"/>
      <c r="D142" s="32">
        <v>5.6851851851851844E-4</v>
      </c>
      <c r="E142" s="32">
        <v>5.6643518518518512E-4</v>
      </c>
      <c r="F142" s="196">
        <f t="shared" ref="F142:F170" si="49">IF(D142="","",IF(D142="DQ","DQ",IF(D142="DNF","DNF",IF(D142="DNS","DNS",AVERAGE(D142,E142)))))</f>
        <v>5.6747685185185178E-4</v>
      </c>
      <c r="G142" s="207"/>
      <c r="H142" s="208">
        <f t="shared" ref="H142:H170" si="50">IF(F142="DNS","DNS",IF(F142="DQ","DQ",IF(F142="","",IF(F142="DNF","DNF",RANK(F142,$F$141:$F$170,1)))))</f>
        <v>15</v>
      </c>
      <c r="I142" s="199">
        <f>IF(F142="DNS","0",IF(F142="DQ","0",IF(F142="","",IF(F142="DNF","0",LOOKUP(H142,Valeurs!$A$4:'Valeurs'!$A$46,Valeurs!$B$4:'Valeurs'!$B$46)))))</f>
        <v>2</v>
      </c>
    </row>
    <row r="143" spans="1:9" x14ac:dyDescent="0.25">
      <c r="A143" s="193" t="str">
        <f>Inscription!K4</f>
        <v>SSSL</v>
      </c>
      <c r="B143" s="194" t="str">
        <f>Inscription!L4</f>
        <v>Thomas Willame</v>
      </c>
      <c r="C143" s="195"/>
      <c r="D143" s="32">
        <v>4.8865740740740738E-4</v>
      </c>
      <c r="E143" s="32">
        <v>4.9039351851851848E-4</v>
      </c>
      <c r="F143" s="196">
        <f t="shared" si="49"/>
        <v>4.8952546296296287E-4</v>
      </c>
      <c r="G143" s="207"/>
      <c r="H143" s="208">
        <f t="shared" si="50"/>
        <v>10</v>
      </c>
      <c r="I143" s="199">
        <f>IF(F143="DNS","0",IF(F143="DQ","0",IF(F143="","",IF(F143="DNF","0",LOOKUP(H143,Valeurs!$A$4:'Valeurs'!$A$46,Valeurs!$B$4:'Valeurs'!$B$46)))))</f>
        <v>7</v>
      </c>
    </row>
    <row r="144" spans="1:9" x14ac:dyDescent="0.25">
      <c r="A144" s="193" t="str">
        <f>Inscription!K5</f>
        <v>Rouville Surf</v>
      </c>
      <c r="B144" s="194" t="str">
        <f>Inscription!L5</f>
        <v>Miguel Jean</v>
      </c>
      <c r="C144" s="195"/>
      <c r="D144" s="32">
        <v>4.6087962962962961E-4</v>
      </c>
      <c r="E144" s="32">
        <v>4.6111111111111114E-4</v>
      </c>
      <c r="F144" s="196">
        <f t="shared" si="49"/>
        <v>4.609953703703704E-4</v>
      </c>
      <c r="G144" s="207"/>
      <c r="H144" s="208">
        <f t="shared" si="50"/>
        <v>5</v>
      </c>
      <c r="I144" s="199">
        <f>IF(F144="DNS","0",IF(F144="DQ","0",IF(F144="","",IF(F144="DNF","0",LOOKUP(H144,Valeurs!$A$4:'Valeurs'!$A$46,Valeurs!$B$4:'Valeurs'!$B$46)))))</f>
        <v>13</v>
      </c>
    </row>
    <row r="145" spans="1:9" x14ac:dyDescent="0.25">
      <c r="A145" s="193" t="str">
        <f>Inscription!K6</f>
        <v>Rouville Surf</v>
      </c>
      <c r="B145" s="194" t="str">
        <f>Inscription!L6</f>
        <v>Dimitri Jean</v>
      </c>
      <c r="C145" s="195"/>
      <c r="D145" s="32">
        <v>4.796296296296296E-4</v>
      </c>
      <c r="E145" s="32">
        <v>4.7812500000000003E-4</v>
      </c>
      <c r="F145" s="196">
        <f t="shared" si="49"/>
        <v>4.7887731481481479E-4</v>
      </c>
      <c r="G145" s="207"/>
      <c r="H145" s="208">
        <f t="shared" si="50"/>
        <v>7</v>
      </c>
      <c r="I145" s="199">
        <f>IF(F145="DNS","0",IF(F145="DQ","0",IF(F145="","",IF(F145="DNF","0",LOOKUP(H145,Valeurs!$A$4:'Valeurs'!$A$46,Valeurs!$B$4:'Valeurs'!$B$46)))))</f>
        <v>11</v>
      </c>
    </row>
    <row r="146" spans="1:9" x14ac:dyDescent="0.25">
      <c r="A146" s="193" t="str">
        <f>Inscription!K7</f>
        <v>Rouville Surf</v>
      </c>
      <c r="B146" s="194" t="str">
        <f>Inscription!L7</f>
        <v>Kevin Bustamante-Cortés</v>
      </c>
      <c r="C146" s="195"/>
      <c r="D146" s="32">
        <v>3.7766203703703708E-4</v>
      </c>
      <c r="E146" s="32">
        <v>3.8055555555555558E-4</v>
      </c>
      <c r="F146" s="196">
        <f t="shared" si="49"/>
        <v>3.7910879629629633E-4</v>
      </c>
      <c r="G146" s="207"/>
      <c r="H146" s="208">
        <f t="shared" si="50"/>
        <v>1</v>
      </c>
      <c r="I146" s="199">
        <f>IF(F146="DNS","0",IF(F146="DQ","0",IF(F146="","",IF(F146="DNF","0",LOOKUP(H146,Valeurs!$A$4:'Valeurs'!$A$46,Valeurs!$B$4:'Valeurs'!$B$46)))))</f>
        <v>20</v>
      </c>
    </row>
    <row r="147" spans="1:9" x14ac:dyDescent="0.25">
      <c r="A147" s="193" t="str">
        <f>Inscription!K8</f>
        <v>30deux</v>
      </c>
      <c r="B147" s="194" t="str">
        <f>Inscription!L8</f>
        <v>Thomas Lavoie</v>
      </c>
      <c r="C147" s="195"/>
      <c r="D147" s="32">
        <v>4.4953703703703714E-4</v>
      </c>
      <c r="E147" s="32">
        <v>4.4918981481481481E-4</v>
      </c>
      <c r="F147" s="196">
        <f t="shared" si="49"/>
        <v>4.4936342592592597E-4</v>
      </c>
      <c r="G147" s="207"/>
      <c r="H147" s="208">
        <f t="shared" si="50"/>
        <v>3</v>
      </c>
      <c r="I147" s="199">
        <f>IF(F147="DNS","0",IF(F147="DQ","0",IF(F147="","",IF(F147="DNF","0",LOOKUP(H147,Valeurs!$A$4:'Valeurs'!$A$46,Valeurs!$B$4:'Valeurs'!$B$46)))))</f>
        <v>16</v>
      </c>
    </row>
    <row r="148" spans="1:9" x14ac:dyDescent="0.25">
      <c r="A148" s="193" t="str">
        <f>Inscription!K9</f>
        <v>30deux</v>
      </c>
      <c r="B148" s="194" t="str">
        <f>Inscription!L9</f>
        <v>Samuel Lévesque</v>
      </c>
      <c r="C148" s="195"/>
      <c r="D148" s="32">
        <v>5.8738425925925928E-4</v>
      </c>
      <c r="E148" s="32">
        <v>5.8344907407407401E-4</v>
      </c>
      <c r="F148" s="196">
        <f t="shared" si="49"/>
        <v>5.8541666666666659E-4</v>
      </c>
      <c r="G148" s="207"/>
      <c r="H148" s="208">
        <f t="shared" si="50"/>
        <v>16</v>
      </c>
      <c r="I148" s="199">
        <f>IF(F148="DNS","0",IF(F148="DQ","0",IF(F148="","",IF(F148="DNF","0",LOOKUP(H148,Valeurs!$A$4:'Valeurs'!$A$46,Valeurs!$B$4:'Valeurs'!$B$46)))))</f>
        <v>1</v>
      </c>
    </row>
    <row r="149" spans="1:9" x14ac:dyDescent="0.25">
      <c r="A149" s="193" t="str">
        <f>Inscription!K10</f>
        <v>30deux</v>
      </c>
      <c r="B149" s="194" t="str">
        <f>Inscription!L10</f>
        <v>François Houle</v>
      </c>
      <c r="C149" s="195"/>
      <c r="D149" s="32">
        <v>4.8217592592592588E-4</v>
      </c>
      <c r="E149" s="32">
        <v>4.796296296296296E-4</v>
      </c>
      <c r="F149" s="196">
        <f t="shared" si="49"/>
        <v>4.8090277777777774E-4</v>
      </c>
      <c r="G149" s="207"/>
      <c r="H149" s="208">
        <f t="shared" si="50"/>
        <v>9</v>
      </c>
      <c r="I149" s="199">
        <f>IF(F149="DNS","0",IF(F149="DQ","0",IF(F149="","",IF(F149="DNF","0",LOOKUP(H149,Valeurs!$A$4:'Valeurs'!$A$46,Valeurs!$B$4:'Valeurs'!$B$46)))))</f>
        <v>8</v>
      </c>
    </row>
    <row r="150" spans="1:9" x14ac:dyDescent="0.25">
      <c r="A150" s="193" t="str">
        <f>Inscription!K11</f>
        <v>30deux</v>
      </c>
      <c r="B150" s="194" t="str">
        <f>Inscription!L11</f>
        <v>Maxime Chamberland</v>
      </c>
      <c r="C150" s="195"/>
      <c r="D150" s="32">
        <v>4.3622685185185187E-4</v>
      </c>
      <c r="E150" s="32">
        <v>4.3726851851851853E-4</v>
      </c>
      <c r="F150" s="196">
        <f t="shared" si="49"/>
        <v>4.367476851851852E-4</v>
      </c>
      <c r="G150" s="207"/>
      <c r="H150" s="208">
        <f t="shared" si="50"/>
        <v>2</v>
      </c>
      <c r="I150" s="199">
        <f>IF(F150="DNS","0",IF(F150="DQ","0",IF(F150="","",IF(F150="DNF","0",LOOKUP(H150,Valeurs!$A$4:'Valeurs'!$A$46,Valeurs!$B$4:'Valeurs'!$B$46)))))</f>
        <v>18</v>
      </c>
    </row>
    <row r="151" spans="1:9" x14ac:dyDescent="0.25">
      <c r="A151" s="193" t="str">
        <f>Inscription!K12</f>
        <v>30deux</v>
      </c>
      <c r="B151" s="194" t="str">
        <f>Inscription!L12</f>
        <v>Marco Patriarco</v>
      </c>
      <c r="C151" s="195"/>
      <c r="D151" s="32">
        <v>4.8113425925925922E-4</v>
      </c>
      <c r="E151" s="32">
        <v>4.8032407407407404E-4</v>
      </c>
      <c r="F151" s="196">
        <f t="shared" si="49"/>
        <v>4.8072916666666663E-4</v>
      </c>
      <c r="G151" s="207"/>
      <c r="H151" s="208">
        <f t="shared" si="50"/>
        <v>8</v>
      </c>
      <c r="I151" s="199">
        <f>IF(F151="DNS","0",IF(F151="DQ","0",IF(F151="","",IF(F151="DNF","0",LOOKUP(H151,Valeurs!$A$4:'Valeurs'!$A$46,Valeurs!$B$4:'Valeurs'!$B$46)))))</f>
        <v>10</v>
      </c>
    </row>
    <row r="152" spans="1:9" x14ac:dyDescent="0.25">
      <c r="A152" s="193" t="str">
        <f>Inscription!K13</f>
        <v>CSRN</v>
      </c>
      <c r="B152" s="194" t="str">
        <f>Inscription!L13</f>
        <v>Ismaël Chakir</v>
      </c>
      <c r="C152" s="195"/>
      <c r="D152" s="32">
        <v>4.9409722222222216E-4</v>
      </c>
      <c r="E152" s="32">
        <v>4.9664351851851855E-4</v>
      </c>
      <c r="F152" s="196">
        <f t="shared" si="49"/>
        <v>4.9537037037037041E-4</v>
      </c>
      <c r="G152" s="207"/>
      <c r="H152" s="208">
        <f t="shared" si="50"/>
        <v>11</v>
      </c>
      <c r="I152" s="199">
        <f>IF(F152="DNS","0",IF(F152="DQ","0",IF(F152="","",IF(F152="DNF","0",LOOKUP(H152,Valeurs!$A$4:'Valeurs'!$A$46,Valeurs!$B$4:'Valeurs'!$B$46)))))</f>
        <v>6</v>
      </c>
    </row>
    <row r="153" spans="1:9" x14ac:dyDescent="0.25">
      <c r="A153" s="193" t="str">
        <f>Inscription!K14</f>
        <v>CSRN</v>
      </c>
      <c r="B153" s="194" t="str">
        <f>Inscription!L14</f>
        <v>Kamil Romdhani</v>
      </c>
      <c r="C153" s="195"/>
      <c r="D153" s="32">
        <v>4.5069444444444437E-4</v>
      </c>
      <c r="E153" s="32">
        <v>4.5092592592592596E-4</v>
      </c>
      <c r="F153" s="196">
        <f t="shared" si="49"/>
        <v>4.5081018518518517E-4</v>
      </c>
      <c r="G153" s="207"/>
      <c r="H153" s="208">
        <f t="shared" si="50"/>
        <v>4</v>
      </c>
      <c r="I153" s="199">
        <f>IF(F153="DNS","0",IF(F153="DQ","0",IF(F153="","",IF(F153="DNF","0",LOOKUP(H153,Valeurs!$A$4:'Valeurs'!$A$46,Valeurs!$B$4:'Valeurs'!$B$46)))))</f>
        <v>14</v>
      </c>
    </row>
    <row r="154" spans="1:9" x14ac:dyDescent="0.25">
      <c r="A154" s="193" t="str">
        <f>Inscription!K15</f>
        <v>CSRN</v>
      </c>
      <c r="B154" s="194" t="str">
        <f>Inscription!L15</f>
        <v>William Laurence</v>
      </c>
      <c r="C154" s="195"/>
      <c r="D154" s="32">
        <v>5.9641203703703701E-4</v>
      </c>
      <c r="E154" s="32">
        <v>5.9930555555555551E-4</v>
      </c>
      <c r="F154" s="196">
        <f t="shared" si="49"/>
        <v>5.978587962962962E-4</v>
      </c>
      <c r="G154" s="207"/>
      <c r="H154" s="208">
        <f t="shared" si="50"/>
        <v>17</v>
      </c>
      <c r="I154" s="199">
        <f>IF(F154="DNS","0",IF(F154="DQ","0",IF(F154="","",IF(F154="DNF","0",LOOKUP(H154,Valeurs!$A$4:'Valeurs'!$A$46,Valeurs!$B$4:'Valeurs'!$B$46)))))</f>
        <v>0</v>
      </c>
    </row>
    <row r="155" spans="1:9" x14ac:dyDescent="0.25">
      <c r="A155" s="193" t="str">
        <f>Inscription!K16</f>
        <v>Gatineau</v>
      </c>
      <c r="B155" s="194" t="str">
        <f>Inscription!L16</f>
        <v>Olivier Breton</v>
      </c>
      <c r="C155" s="195"/>
      <c r="D155" s="32">
        <v>5.0312499999999999E-4</v>
      </c>
      <c r="E155" s="32">
        <v>5.0416666666666676E-4</v>
      </c>
      <c r="F155" s="196">
        <f t="shared" si="49"/>
        <v>5.0364583333333338E-4</v>
      </c>
      <c r="G155" s="207"/>
      <c r="H155" s="208">
        <f t="shared" si="50"/>
        <v>12</v>
      </c>
      <c r="I155" s="199">
        <f>IF(F155="DNS","0",IF(F155="DQ","0",IF(F155="","",IF(F155="DNF","0",LOOKUP(H155,Valeurs!$A$4:'Valeurs'!$A$46,Valeurs!$B$4:'Valeurs'!$B$46)))))</f>
        <v>5</v>
      </c>
    </row>
    <row r="156" spans="1:9" x14ac:dyDescent="0.25">
      <c r="A156" s="193" t="str">
        <f>Inscription!K17</f>
        <v>Narval</v>
      </c>
      <c r="B156" s="194" t="str">
        <f>Inscription!L17</f>
        <v>Alex Tremblay</v>
      </c>
      <c r="C156" s="195"/>
      <c r="D156" s="32">
        <v>5.060185185185186E-4</v>
      </c>
      <c r="E156" s="32">
        <v>5.0671296296296304E-4</v>
      </c>
      <c r="F156" s="196">
        <f t="shared" si="49"/>
        <v>5.0636574074074082E-4</v>
      </c>
      <c r="G156" s="207"/>
      <c r="H156" s="208">
        <f t="shared" si="50"/>
        <v>13</v>
      </c>
      <c r="I156" s="199">
        <f>IF(F156="DNS","0",IF(F156="DQ","0",IF(F156="","",IF(F156="DNF","0",LOOKUP(H156,Valeurs!$A$4:'Valeurs'!$A$46,Valeurs!$B$4:'Valeurs'!$B$46)))))</f>
        <v>4</v>
      </c>
    </row>
    <row r="157" spans="1:9" x14ac:dyDescent="0.25">
      <c r="A157" s="193" t="str">
        <f>Inscription!K18</f>
        <v>Narval</v>
      </c>
      <c r="B157" s="194" t="str">
        <f>Inscription!L18</f>
        <v>David Comeau</v>
      </c>
      <c r="C157" s="195"/>
      <c r="D157" s="32">
        <v>5.5439814814814815E-4</v>
      </c>
      <c r="E157" s="32">
        <v>5.5266203703703695E-4</v>
      </c>
      <c r="F157" s="196">
        <f t="shared" si="49"/>
        <v>5.5353009259259255E-4</v>
      </c>
      <c r="G157" s="207"/>
      <c r="H157" s="208">
        <f t="shared" si="50"/>
        <v>14</v>
      </c>
      <c r="I157" s="199">
        <f>IF(F157="DNS","0",IF(F157="DQ","0",IF(F157="","",IF(F157="DNF","0",LOOKUP(H157,Valeurs!$A$4:'Valeurs'!$A$46,Valeurs!$B$4:'Valeurs'!$B$46)))))</f>
        <v>3</v>
      </c>
    </row>
    <row r="158" spans="1:9" x14ac:dyDescent="0.25">
      <c r="A158" s="193">
        <f>Inscription!K19</f>
        <v>0</v>
      </c>
      <c r="B158" s="194">
        <f>Inscription!L19</f>
        <v>0</v>
      </c>
      <c r="C158" s="195"/>
      <c r="D158" s="32"/>
      <c r="E158" s="32"/>
      <c r="F158" s="196" t="str">
        <f t="shared" si="49"/>
        <v/>
      </c>
      <c r="G158" s="207"/>
      <c r="H158" s="208" t="str">
        <f t="shared" si="50"/>
        <v/>
      </c>
      <c r="I158" s="199" t="str">
        <f>IF(F158="DNS","0",IF(F158="DQ","0",IF(F158="","",IF(F158="DNF","0",LOOKUP(H158,Valeurs!$A$4:'Valeurs'!$A$46,Valeurs!$B$4:'Valeurs'!$B$46)))))</f>
        <v/>
      </c>
    </row>
    <row r="159" spans="1:9" x14ac:dyDescent="0.25">
      <c r="A159" s="193">
        <f>Inscription!K20</f>
        <v>0</v>
      </c>
      <c r="B159" s="194">
        <f>Inscription!L20</f>
        <v>0</v>
      </c>
      <c r="C159" s="195"/>
      <c r="D159" s="32"/>
      <c r="E159" s="32"/>
      <c r="F159" s="196" t="str">
        <f t="shared" si="49"/>
        <v/>
      </c>
      <c r="G159" s="207"/>
      <c r="H159" s="208" t="str">
        <f t="shared" si="50"/>
        <v/>
      </c>
      <c r="I159" s="199" t="str">
        <f>IF(F159="DNS","0",IF(F159="DQ","0",IF(F159="","",IF(F159="DNF","0",LOOKUP(H159,Valeurs!$A$4:'Valeurs'!$A$46,Valeurs!$B$4:'Valeurs'!$B$46)))))</f>
        <v/>
      </c>
    </row>
    <row r="160" spans="1:9" x14ac:dyDescent="0.25">
      <c r="A160" s="193">
        <f>Inscription!K21</f>
        <v>0</v>
      </c>
      <c r="B160" s="194">
        <f>Inscription!L21</f>
        <v>0</v>
      </c>
      <c r="C160" s="195"/>
      <c r="D160" s="32"/>
      <c r="E160" s="32"/>
      <c r="F160" s="196" t="str">
        <f t="shared" si="49"/>
        <v/>
      </c>
      <c r="G160" s="207"/>
      <c r="H160" s="208" t="str">
        <f t="shared" si="50"/>
        <v/>
      </c>
      <c r="I160" s="199" t="str">
        <f>IF(F160="DNS","0",IF(F160="DQ","0",IF(F160="","",IF(F160="DNF","0",LOOKUP(H160,Valeurs!$A$4:'Valeurs'!$A$46,Valeurs!$B$4:'Valeurs'!$B$46)))))</f>
        <v/>
      </c>
    </row>
    <row r="161" spans="1:9" x14ac:dyDescent="0.25">
      <c r="A161" s="193">
        <f>Inscription!K22</f>
        <v>0</v>
      </c>
      <c r="B161" s="194">
        <f>Inscription!L22</f>
        <v>0</v>
      </c>
      <c r="C161" s="195"/>
      <c r="D161" s="32"/>
      <c r="E161" s="32"/>
      <c r="F161" s="196" t="str">
        <f t="shared" si="49"/>
        <v/>
      </c>
      <c r="G161" s="207"/>
      <c r="H161" s="208" t="str">
        <f t="shared" si="50"/>
        <v/>
      </c>
      <c r="I161" s="199" t="str">
        <f>IF(F161="DNS","0",IF(F161="DQ","0",IF(F161="","",IF(F161="DNF","0",LOOKUP(H161,Valeurs!$A$4:'Valeurs'!$A$46,Valeurs!$B$4:'Valeurs'!$B$46)))))</f>
        <v/>
      </c>
    </row>
    <row r="162" spans="1:9" x14ac:dyDescent="0.25">
      <c r="A162" s="193">
        <f>Inscription!K23</f>
        <v>0</v>
      </c>
      <c r="B162" s="194">
        <f>Inscription!L23</f>
        <v>0</v>
      </c>
      <c r="C162" s="195"/>
      <c r="D162" s="32"/>
      <c r="E162" s="32"/>
      <c r="F162" s="196" t="str">
        <f t="shared" si="49"/>
        <v/>
      </c>
      <c r="G162" s="207"/>
      <c r="H162" s="208" t="str">
        <f t="shared" si="50"/>
        <v/>
      </c>
      <c r="I162" s="199" t="str">
        <f>IF(F162="DNS","0",IF(F162="DQ","0",IF(F162="","",IF(F162="DNF","0",LOOKUP(H162,Valeurs!$A$4:'Valeurs'!$A$46,Valeurs!$B$4:'Valeurs'!$B$46)))))</f>
        <v/>
      </c>
    </row>
    <row r="163" spans="1:9" x14ac:dyDescent="0.25">
      <c r="A163" s="193">
        <f>Inscription!K24</f>
        <v>0</v>
      </c>
      <c r="B163" s="194">
        <f>Inscription!L24</f>
        <v>0</v>
      </c>
      <c r="C163" s="195"/>
      <c r="D163" s="32"/>
      <c r="E163" s="32"/>
      <c r="F163" s="196" t="str">
        <f t="shared" si="49"/>
        <v/>
      </c>
      <c r="G163" s="207"/>
      <c r="H163" s="208" t="str">
        <f t="shared" si="50"/>
        <v/>
      </c>
      <c r="I163" s="199" t="str">
        <f>IF(F163="DNS","0",IF(F163="DQ","0",IF(F163="","",IF(F163="DNF","0",LOOKUP(H163,Valeurs!$A$4:'Valeurs'!$A$46,Valeurs!$B$4:'Valeurs'!$B$46)))))</f>
        <v/>
      </c>
    </row>
    <row r="164" spans="1:9" x14ac:dyDescent="0.25">
      <c r="A164" s="193">
        <f>Inscription!K25</f>
        <v>0</v>
      </c>
      <c r="B164" s="194">
        <f>Inscription!L25</f>
        <v>0</v>
      </c>
      <c r="C164" s="195"/>
      <c r="D164" s="32"/>
      <c r="E164" s="32"/>
      <c r="F164" s="196" t="str">
        <f t="shared" si="49"/>
        <v/>
      </c>
      <c r="G164" s="207"/>
      <c r="H164" s="208" t="str">
        <f t="shared" si="50"/>
        <v/>
      </c>
      <c r="I164" s="199" t="str">
        <f>IF(F164="DNS","0",IF(F164="DQ","0",IF(F164="","",IF(F164="DNF","0",LOOKUP(H164,Valeurs!$A$4:'Valeurs'!$A$46,Valeurs!$B$4:'Valeurs'!$B$46)))))</f>
        <v/>
      </c>
    </row>
    <row r="165" spans="1:9" x14ac:dyDescent="0.25">
      <c r="A165" s="193">
        <f>Inscription!K26</f>
        <v>0</v>
      </c>
      <c r="B165" s="194">
        <f>Inscription!L26</f>
        <v>0</v>
      </c>
      <c r="C165" s="195"/>
      <c r="D165" s="32"/>
      <c r="E165" s="32"/>
      <c r="F165" s="196" t="str">
        <f t="shared" si="49"/>
        <v/>
      </c>
      <c r="G165" s="207"/>
      <c r="H165" s="208" t="str">
        <f t="shared" si="50"/>
        <v/>
      </c>
      <c r="I165" s="199" t="str">
        <f>IF(F165="DNS","0",IF(F165="DQ","0",IF(F165="","",IF(F165="DNF","0",LOOKUP(H165,Valeurs!$A$4:'Valeurs'!$A$46,Valeurs!$B$4:'Valeurs'!$B$46)))))</f>
        <v/>
      </c>
    </row>
    <row r="166" spans="1:9" x14ac:dyDescent="0.25">
      <c r="A166" s="193">
        <f>Inscription!K27</f>
        <v>0</v>
      </c>
      <c r="B166" s="194">
        <f>Inscription!L27</f>
        <v>0</v>
      </c>
      <c r="C166" s="195"/>
      <c r="D166" s="32"/>
      <c r="E166" s="32"/>
      <c r="F166" s="196" t="str">
        <f t="shared" si="49"/>
        <v/>
      </c>
      <c r="G166" s="207"/>
      <c r="H166" s="208" t="str">
        <f t="shared" si="50"/>
        <v/>
      </c>
      <c r="I166" s="199" t="str">
        <f>IF(F166="DNS","0",IF(F166="DQ","0",IF(F166="","",IF(F166="DNF","0",LOOKUP(H166,Valeurs!$A$4:'Valeurs'!$A$46,Valeurs!$B$4:'Valeurs'!$B$46)))))</f>
        <v/>
      </c>
    </row>
    <row r="167" spans="1:9" x14ac:dyDescent="0.25">
      <c r="A167" s="193">
        <f>Inscription!K28</f>
        <v>0</v>
      </c>
      <c r="B167" s="194">
        <f>Inscription!L28</f>
        <v>0</v>
      </c>
      <c r="C167" s="195"/>
      <c r="D167" s="32"/>
      <c r="E167" s="32"/>
      <c r="F167" s="196" t="str">
        <f t="shared" si="49"/>
        <v/>
      </c>
      <c r="G167" s="207"/>
      <c r="H167" s="208" t="str">
        <f t="shared" si="50"/>
        <v/>
      </c>
      <c r="I167" s="199" t="str">
        <f>IF(F167="DNS","0",IF(F167="DQ","0",IF(F167="","",IF(F167="DNF","0",LOOKUP(H167,Valeurs!$A$4:'Valeurs'!$A$46,Valeurs!$B$4:'Valeurs'!$B$46)))))</f>
        <v/>
      </c>
    </row>
    <row r="168" spans="1:9" x14ac:dyDescent="0.25">
      <c r="A168" s="193">
        <f>Inscription!K29</f>
        <v>0</v>
      </c>
      <c r="B168" s="194">
        <f>Inscription!L29</f>
        <v>0</v>
      </c>
      <c r="C168" s="195"/>
      <c r="D168" s="32"/>
      <c r="E168" s="32"/>
      <c r="F168" s="196" t="str">
        <f t="shared" si="49"/>
        <v/>
      </c>
      <c r="G168" s="207"/>
      <c r="H168" s="208" t="str">
        <f t="shared" si="50"/>
        <v/>
      </c>
      <c r="I168" s="199" t="str">
        <f>IF(F168="DNS","0",IF(F168="DQ","0",IF(F168="","",IF(F168="DNF","0",LOOKUP(H168,Valeurs!$A$4:'Valeurs'!$A$46,Valeurs!$B$4:'Valeurs'!$B$46)))))</f>
        <v/>
      </c>
    </row>
    <row r="169" spans="1:9" x14ac:dyDescent="0.25">
      <c r="A169" s="193">
        <f>Inscription!K30</f>
        <v>0</v>
      </c>
      <c r="B169" s="194">
        <f>Inscription!L30</f>
        <v>0</v>
      </c>
      <c r="C169" s="195"/>
      <c r="D169" s="32"/>
      <c r="E169" s="32"/>
      <c r="F169" s="196" t="str">
        <f t="shared" si="49"/>
        <v/>
      </c>
      <c r="G169" s="207"/>
      <c r="H169" s="208" t="str">
        <f t="shared" si="50"/>
        <v/>
      </c>
      <c r="I169" s="199" t="str">
        <f>IF(F169="DNS","0",IF(F169="DQ","0",IF(F169="","",IF(F169="DNF","0",LOOKUP(H169,Valeurs!$A$4:'Valeurs'!$A$46,Valeurs!$B$4:'Valeurs'!$B$46)))))</f>
        <v/>
      </c>
    </row>
    <row r="170" spans="1:9" ht="15.75" thickBot="1" x14ac:dyDescent="0.3">
      <c r="A170" s="200">
        <f>Inscription!K31</f>
        <v>0</v>
      </c>
      <c r="B170" s="201">
        <f>Inscription!L31</f>
        <v>0</v>
      </c>
      <c r="C170" s="202"/>
      <c r="D170" s="33"/>
      <c r="E170" s="33"/>
      <c r="F170" s="46" t="str">
        <f t="shared" si="49"/>
        <v/>
      </c>
      <c r="G170" s="209"/>
      <c r="H170" s="210" t="str">
        <f t="shared" si="50"/>
        <v/>
      </c>
      <c r="I170" s="204" t="str">
        <f>IF(F170="DNS","0",IF(F170="DQ","0",IF(F170="","",IF(F170="DNF","0",LOOKUP(H170,Valeurs!$A$4:'Valeurs'!$A$46,Valeurs!$B$4:'Valeurs'!$B$46)))))</f>
        <v/>
      </c>
    </row>
    <row r="171" spans="1:9" ht="15.75" thickBot="1" x14ac:dyDescent="0.3"/>
    <row r="172" spans="1:9" ht="19.5" customHeight="1" thickBot="1" x14ac:dyDescent="0.3">
      <c r="A172" s="393" t="s">
        <v>69</v>
      </c>
      <c r="B172" s="394"/>
      <c r="C172" s="394"/>
      <c r="D172" s="394"/>
      <c r="E172" s="394"/>
      <c r="F172" s="394"/>
      <c r="G172" s="394"/>
      <c r="H172" s="394"/>
      <c r="I172" s="394"/>
    </row>
    <row r="173" spans="1:9" ht="19.5" customHeight="1" thickBot="1" x14ac:dyDescent="0.3">
      <c r="A173" s="394"/>
      <c r="B173" s="394"/>
      <c r="C173" s="394"/>
      <c r="D173" s="394"/>
      <c r="E173" s="394"/>
      <c r="F173" s="394"/>
      <c r="G173" s="394"/>
      <c r="H173" s="394"/>
      <c r="I173" s="394"/>
    </row>
    <row r="174" spans="1:9" s="185" customFormat="1" ht="30" customHeight="1" thickBot="1" x14ac:dyDescent="0.3">
      <c r="A174" s="182" t="s">
        <v>10</v>
      </c>
      <c r="B174" s="182" t="s">
        <v>11</v>
      </c>
      <c r="C174" s="183"/>
      <c r="D174" s="182" t="s">
        <v>12</v>
      </c>
      <c r="E174" s="182" t="s">
        <v>13</v>
      </c>
      <c r="F174" s="184" t="s">
        <v>14</v>
      </c>
      <c r="G174" s="183"/>
      <c r="H174" s="182" t="s">
        <v>15</v>
      </c>
      <c r="I174" s="182" t="s">
        <v>16</v>
      </c>
    </row>
    <row r="175" spans="1:9" x14ac:dyDescent="0.25">
      <c r="A175" s="186" t="str">
        <f>Inscription!K2</f>
        <v>Dam'eauclès</v>
      </c>
      <c r="B175" s="187" t="str">
        <f>Inscription!L2</f>
        <v>Charles GIrouard</v>
      </c>
      <c r="C175" s="188"/>
      <c r="D175" s="31">
        <v>1.9939814814814816E-3</v>
      </c>
      <c r="E175" s="31">
        <v>2.0040509259259261E-3</v>
      </c>
      <c r="F175" s="189">
        <f>IF(D175="","",IF(D175="DQ","DQ",IF(D175="DNF","DNF",IF(D175="DNS","DNS",AVERAGE(D175,E175)))))</f>
        <v>1.9990162037037038E-3</v>
      </c>
      <c r="G175" s="205"/>
      <c r="H175" s="206">
        <f>IF(F175="DNS","DNS",IF(F175="DQ","DQ",IF(F175="","",IF(F175="DNF","DNF",RANK(F175,$F$174:$F$204,1)))))</f>
        <v>2</v>
      </c>
      <c r="I175" s="192">
        <f>IF(F175="DNS","0",IF(F175="DQ","0",IF(F175="","",IF(F175="DNF","0",LOOKUP(H175,Valeurs!$A$4:'Valeurs'!$A$46,Valeurs!$B$4:'Valeurs'!$B$46)))))</f>
        <v>18</v>
      </c>
    </row>
    <row r="176" spans="1:9" x14ac:dyDescent="0.25">
      <c r="A176" s="193" t="str">
        <f>Inscription!K3</f>
        <v>SSSL</v>
      </c>
      <c r="B176" s="194" t="str">
        <f>Inscription!L3</f>
        <v>Félix Labelle</v>
      </c>
      <c r="C176" s="195"/>
      <c r="D176" s="32">
        <v>2.3582175925925927E-3</v>
      </c>
      <c r="E176" s="32">
        <v>2.3690972222222225E-3</v>
      </c>
      <c r="F176" s="196">
        <f t="shared" ref="F176:F204" si="51">IF(D176="","",IF(D176="DQ","DQ",IF(D176="DNF","DNF",IF(D176="DNS","DNS",AVERAGE(D176,E176)))))</f>
        <v>2.3636574074074076E-3</v>
      </c>
      <c r="G176" s="207"/>
      <c r="H176" s="208">
        <f t="shared" ref="H176:H204" si="52">IF(F176="DNS","DNS",IF(F176="DQ","DQ",IF(F176="","",IF(F176="DNF","DNF",RANK(F176,$F$174:$F$204,1)))))</f>
        <v>12</v>
      </c>
      <c r="I176" s="199">
        <f>IF(F176="DNS","0",IF(F176="DQ","0",IF(F176="","",IF(F176="DNF","0",LOOKUP(H176,Valeurs!$A$4:'Valeurs'!$A$46,Valeurs!$B$4:'Valeurs'!$B$46)))))</f>
        <v>5</v>
      </c>
    </row>
    <row r="177" spans="1:9" x14ac:dyDescent="0.25">
      <c r="A177" s="193" t="str">
        <f>Inscription!K4</f>
        <v>SSSL</v>
      </c>
      <c r="B177" s="194" t="str">
        <f>Inscription!L4</f>
        <v>Thomas Willame</v>
      </c>
      <c r="C177" s="195"/>
      <c r="D177" s="32">
        <v>2.1520833333333335E-3</v>
      </c>
      <c r="E177" s="32">
        <v>2.1543981481481479E-3</v>
      </c>
      <c r="F177" s="196">
        <f t="shared" si="51"/>
        <v>2.1532407407407407E-3</v>
      </c>
      <c r="G177" s="207"/>
      <c r="H177" s="208">
        <f t="shared" si="52"/>
        <v>7</v>
      </c>
      <c r="I177" s="199">
        <f>IF(F177="DNS","0",IF(F177="DQ","0",IF(F177="","",IF(F177="DNF","0",LOOKUP(H177,Valeurs!$A$4:'Valeurs'!$A$46,Valeurs!$B$4:'Valeurs'!$B$46)))))</f>
        <v>11</v>
      </c>
    </row>
    <row r="178" spans="1:9" x14ac:dyDescent="0.25">
      <c r="A178" s="193" t="str">
        <f>Inscription!K5</f>
        <v>Rouville Surf</v>
      </c>
      <c r="B178" s="194" t="str">
        <f>Inscription!L5</f>
        <v>Miguel Jean</v>
      </c>
      <c r="C178" s="195"/>
      <c r="D178" s="32">
        <v>2.1994212962962961E-3</v>
      </c>
      <c r="E178" s="32">
        <v>2.1987268518518519E-3</v>
      </c>
      <c r="F178" s="196">
        <f t="shared" si="51"/>
        <v>2.1990740740740738E-3</v>
      </c>
      <c r="G178" s="207"/>
      <c r="H178" s="208">
        <f t="shared" si="52"/>
        <v>9</v>
      </c>
      <c r="I178" s="199">
        <f>IF(F178="DNS","0",IF(F178="DQ","0",IF(F178="","",IF(F178="DNF","0",LOOKUP(H178,Valeurs!$A$4:'Valeurs'!$A$46,Valeurs!$B$4:'Valeurs'!$B$46)))))</f>
        <v>8</v>
      </c>
    </row>
    <row r="179" spans="1:9" x14ac:dyDescent="0.25">
      <c r="A179" s="193" t="str">
        <f>Inscription!K6</f>
        <v>Rouville Surf</v>
      </c>
      <c r="B179" s="194" t="str">
        <f>Inscription!L6</f>
        <v>Dimitri Jean</v>
      </c>
      <c r="C179" s="195"/>
      <c r="D179" s="32">
        <v>2.3054398148148149E-3</v>
      </c>
      <c r="E179" s="32">
        <v>2.3018518518518518E-3</v>
      </c>
      <c r="F179" s="196">
        <f t="shared" si="51"/>
        <v>2.3036458333333333E-3</v>
      </c>
      <c r="G179" s="207"/>
      <c r="H179" s="208">
        <f t="shared" si="52"/>
        <v>11</v>
      </c>
      <c r="I179" s="199">
        <f>IF(F179="DNS","0",IF(F179="DQ","0",IF(F179="","",IF(F179="DNF","0",LOOKUP(H179,Valeurs!$A$4:'Valeurs'!$A$46,Valeurs!$B$4:'Valeurs'!$B$46)))))</f>
        <v>6</v>
      </c>
    </row>
    <row r="180" spans="1:9" x14ac:dyDescent="0.25">
      <c r="A180" s="193" t="str">
        <f>Inscription!K7</f>
        <v>Rouville Surf</v>
      </c>
      <c r="B180" s="194" t="str">
        <f>Inscription!L7</f>
        <v>Kevin Bustamante-Cortés</v>
      </c>
      <c r="C180" s="195"/>
      <c r="D180" s="32" t="s">
        <v>143</v>
      </c>
      <c r="E180" s="32" t="s">
        <v>143</v>
      </c>
      <c r="F180" s="196" t="str">
        <f t="shared" si="51"/>
        <v>DQ</v>
      </c>
      <c r="G180" s="207"/>
      <c r="H180" s="208" t="str">
        <f t="shared" si="52"/>
        <v>DQ</v>
      </c>
      <c r="I180" s="199" t="str">
        <f>IF(F180="DNS","0",IF(F180="DQ","0",IF(F180="","",IF(F180="DNF","0",LOOKUP(H180,Valeurs!$A$4:'Valeurs'!$A$46,Valeurs!$B$4:'Valeurs'!$B$46)))))</f>
        <v>0</v>
      </c>
    </row>
    <row r="181" spans="1:9" x14ac:dyDescent="0.25">
      <c r="A181" s="193" t="str">
        <f>Inscription!K8</f>
        <v>30deux</v>
      </c>
      <c r="B181" s="194" t="str">
        <f>Inscription!L8</f>
        <v>Thomas Lavoie</v>
      </c>
      <c r="C181" s="195"/>
      <c r="D181" s="32">
        <v>1.9166666666666666E-3</v>
      </c>
      <c r="E181" s="32">
        <v>1.9177083333333331E-3</v>
      </c>
      <c r="F181" s="196">
        <f t="shared" si="51"/>
        <v>1.9171874999999998E-3</v>
      </c>
      <c r="G181" s="207"/>
      <c r="H181" s="208">
        <f t="shared" si="52"/>
        <v>1</v>
      </c>
      <c r="I181" s="199">
        <f>IF(F181="DNS","0",IF(F181="DQ","0",IF(F181="","",IF(F181="DNF","0",LOOKUP(H181,Valeurs!$A$4:'Valeurs'!$A$46,Valeurs!$B$4:'Valeurs'!$B$46)))))</f>
        <v>20</v>
      </c>
    </row>
    <row r="182" spans="1:9" x14ac:dyDescent="0.25">
      <c r="A182" s="193" t="str">
        <f>Inscription!K9</f>
        <v>30deux</v>
      </c>
      <c r="B182" s="194" t="str">
        <f>Inscription!L9</f>
        <v>Samuel Lévesque</v>
      </c>
      <c r="C182" s="195"/>
      <c r="D182" s="32">
        <v>2.555324074074074E-3</v>
      </c>
      <c r="E182" s="32">
        <v>2.5560185185185187E-3</v>
      </c>
      <c r="F182" s="196">
        <f t="shared" si="51"/>
        <v>2.5556712962962963E-3</v>
      </c>
      <c r="G182" s="207"/>
      <c r="H182" s="208">
        <f t="shared" si="52"/>
        <v>13</v>
      </c>
      <c r="I182" s="199">
        <f>IF(F182="DNS","0",IF(F182="DQ","0",IF(F182="","",IF(F182="DNF","0",LOOKUP(H182,Valeurs!$A$4:'Valeurs'!$A$46,Valeurs!$B$4:'Valeurs'!$B$46)))))</f>
        <v>4</v>
      </c>
    </row>
    <row r="183" spans="1:9" x14ac:dyDescent="0.25">
      <c r="A183" s="193" t="str">
        <f>Inscription!K10</f>
        <v>30deux</v>
      </c>
      <c r="B183" s="194" t="str">
        <f>Inscription!L10</f>
        <v>François Houle</v>
      </c>
      <c r="C183" s="195"/>
      <c r="D183" s="32">
        <v>2.1306712962962963E-3</v>
      </c>
      <c r="E183" s="32">
        <v>2.1296296296296298E-3</v>
      </c>
      <c r="F183" s="196">
        <f t="shared" si="51"/>
        <v>2.130150462962963E-3</v>
      </c>
      <c r="G183" s="207"/>
      <c r="H183" s="208">
        <f t="shared" si="52"/>
        <v>6</v>
      </c>
      <c r="I183" s="199">
        <f>IF(F183="DNS","0",IF(F183="DQ","0",IF(F183="","",IF(F183="DNF","0",LOOKUP(H183,Valeurs!$A$4:'Valeurs'!$A$46,Valeurs!$B$4:'Valeurs'!$B$46)))))</f>
        <v>12</v>
      </c>
    </row>
    <row r="184" spans="1:9" x14ac:dyDescent="0.25">
      <c r="A184" s="193" t="str">
        <f>Inscription!K11</f>
        <v>30deux</v>
      </c>
      <c r="B184" s="194" t="str">
        <f>Inscription!L11</f>
        <v>Maxime Chamberland</v>
      </c>
      <c r="C184" s="195"/>
      <c r="D184" s="32">
        <v>2.0312499999999996E-3</v>
      </c>
      <c r="E184" s="32">
        <v>2.0302083333333331E-3</v>
      </c>
      <c r="F184" s="196">
        <f t="shared" si="51"/>
        <v>2.0307291666666664E-3</v>
      </c>
      <c r="G184" s="207"/>
      <c r="H184" s="208">
        <f t="shared" si="52"/>
        <v>3</v>
      </c>
      <c r="I184" s="199">
        <f>IF(F184="DNS","0",IF(F184="DQ","0",IF(F184="","",IF(F184="DNF","0",LOOKUP(H184,Valeurs!$A$4:'Valeurs'!$A$46,Valeurs!$B$4:'Valeurs'!$B$46)))))</f>
        <v>16</v>
      </c>
    </row>
    <row r="185" spans="1:9" x14ac:dyDescent="0.25">
      <c r="A185" s="193" t="str">
        <f>Inscription!K12</f>
        <v>30deux</v>
      </c>
      <c r="B185" s="194" t="str">
        <f>Inscription!L12</f>
        <v>Marco Patriarco</v>
      </c>
      <c r="C185" s="195"/>
      <c r="D185" s="32" t="s">
        <v>145</v>
      </c>
      <c r="E185" s="32" t="s">
        <v>145</v>
      </c>
      <c r="F185" s="196" t="str">
        <f t="shared" si="51"/>
        <v>DNS</v>
      </c>
      <c r="G185" s="207"/>
      <c r="H185" s="208" t="str">
        <f t="shared" si="52"/>
        <v>DNS</v>
      </c>
      <c r="I185" s="199" t="str">
        <f>IF(F185="DNS","0",IF(F185="DQ","0",IF(F185="","",IF(F185="DNF","0",LOOKUP(H185,Valeurs!$A$4:'Valeurs'!$A$46,Valeurs!$B$4:'Valeurs'!$B$46)))))</f>
        <v>0</v>
      </c>
    </row>
    <row r="186" spans="1:9" x14ac:dyDescent="0.25">
      <c r="A186" s="193" t="str">
        <f>Inscription!K13</f>
        <v>CSRN</v>
      </c>
      <c r="B186" s="194" t="str">
        <f>Inscription!L13</f>
        <v>Ismaël Chakir</v>
      </c>
      <c r="C186" s="195"/>
      <c r="D186" s="32">
        <v>2.1997685185185189E-3</v>
      </c>
      <c r="E186" s="32">
        <v>2.1929398148148147E-3</v>
      </c>
      <c r="F186" s="196">
        <f t="shared" si="51"/>
        <v>2.1963541666666668E-3</v>
      </c>
      <c r="G186" s="207"/>
      <c r="H186" s="208">
        <f t="shared" si="52"/>
        <v>8</v>
      </c>
      <c r="I186" s="199">
        <f>IF(F186="DNS","0",IF(F186="DQ","0",IF(F186="","",IF(F186="DNF","0",LOOKUP(H186,Valeurs!$A$4:'Valeurs'!$A$46,Valeurs!$B$4:'Valeurs'!$B$46)))))</f>
        <v>10</v>
      </c>
    </row>
    <row r="187" spans="1:9" x14ac:dyDescent="0.25">
      <c r="A187" s="193" t="str">
        <f>Inscription!K14</f>
        <v>CSRN</v>
      </c>
      <c r="B187" s="194" t="str">
        <f>Inscription!L14</f>
        <v>Kamil Romdhani</v>
      </c>
      <c r="C187" s="195"/>
      <c r="D187" s="32">
        <v>2.1278935185185181E-3</v>
      </c>
      <c r="E187" s="32">
        <v>2.1278935185185181E-3</v>
      </c>
      <c r="F187" s="196">
        <f t="shared" si="51"/>
        <v>2.1278935185185181E-3</v>
      </c>
      <c r="G187" s="207"/>
      <c r="H187" s="208">
        <f t="shared" si="52"/>
        <v>5</v>
      </c>
      <c r="I187" s="199">
        <f>IF(F187="DNS","0",IF(F187="DQ","0",IF(F187="","",IF(F187="DNF","0",LOOKUP(H187,Valeurs!$A$4:'Valeurs'!$A$46,Valeurs!$B$4:'Valeurs'!$B$46)))))</f>
        <v>13</v>
      </c>
    </row>
    <row r="188" spans="1:9" x14ac:dyDescent="0.25">
      <c r="A188" s="193" t="str">
        <f>Inscription!K15</f>
        <v>CSRN</v>
      </c>
      <c r="B188" s="194" t="str">
        <f>Inscription!L15</f>
        <v>William Laurence</v>
      </c>
      <c r="C188" s="195"/>
      <c r="D188" s="32">
        <v>2.8041666666666666E-3</v>
      </c>
      <c r="E188" s="32">
        <v>2.8052083333333336E-3</v>
      </c>
      <c r="F188" s="196">
        <f t="shared" si="51"/>
        <v>2.8046874999999999E-3</v>
      </c>
      <c r="G188" s="207"/>
      <c r="H188" s="208">
        <f t="shared" si="52"/>
        <v>14</v>
      </c>
      <c r="I188" s="199">
        <f>IF(F188="DNS","0",IF(F188="DQ","0",IF(F188="","",IF(F188="DNF","0",LOOKUP(H188,Valeurs!$A$4:'Valeurs'!$A$46,Valeurs!$B$4:'Valeurs'!$B$46)))))</f>
        <v>3</v>
      </c>
    </row>
    <row r="189" spans="1:9" x14ac:dyDescent="0.25">
      <c r="A189" s="193" t="str">
        <f>Inscription!K16</f>
        <v>Gatineau</v>
      </c>
      <c r="B189" s="194" t="str">
        <f>Inscription!L16</f>
        <v>Olivier Breton</v>
      </c>
      <c r="C189" s="195"/>
      <c r="D189" s="32">
        <v>2.2297453703703702E-3</v>
      </c>
      <c r="E189" s="32">
        <v>2.2385416666666669E-3</v>
      </c>
      <c r="F189" s="196">
        <f t="shared" si="51"/>
        <v>2.2341435185185186E-3</v>
      </c>
      <c r="G189" s="207"/>
      <c r="H189" s="208">
        <f t="shared" si="52"/>
        <v>10</v>
      </c>
      <c r="I189" s="199">
        <f>IF(F189="DNS","0",IF(F189="DQ","0",IF(F189="","",IF(F189="DNF","0",LOOKUP(H189,Valeurs!$A$4:'Valeurs'!$A$46,Valeurs!$B$4:'Valeurs'!$B$46)))))</f>
        <v>7</v>
      </c>
    </row>
    <row r="190" spans="1:9" x14ac:dyDescent="0.25">
      <c r="A190" s="193" t="str">
        <f>Inscription!K17</f>
        <v>Narval</v>
      </c>
      <c r="B190" s="194" t="str">
        <f>Inscription!L17</f>
        <v>Alex Tremblay</v>
      </c>
      <c r="C190" s="195"/>
      <c r="D190" s="32" t="s">
        <v>143</v>
      </c>
      <c r="E190" s="32" t="s">
        <v>143</v>
      </c>
      <c r="F190" s="196" t="str">
        <f t="shared" si="51"/>
        <v>DQ</v>
      </c>
      <c r="G190" s="207"/>
      <c r="H190" s="208" t="str">
        <f t="shared" si="52"/>
        <v>DQ</v>
      </c>
      <c r="I190" s="199" t="str">
        <f>IF(F190="DNS","0",IF(F190="DQ","0",IF(F190="","",IF(F190="DNF","0",LOOKUP(H190,Valeurs!$A$4:'Valeurs'!$A$46,Valeurs!$B$4:'Valeurs'!$B$46)))))</f>
        <v>0</v>
      </c>
    </row>
    <row r="191" spans="1:9" x14ac:dyDescent="0.25">
      <c r="A191" s="193" t="str">
        <f>Inscription!K18</f>
        <v>Narval</v>
      </c>
      <c r="B191" s="194" t="str">
        <f>Inscription!L18</f>
        <v>David Comeau</v>
      </c>
      <c r="C191" s="195"/>
      <c r="D191" s="32">
        <v>2.1064814814814813E-3</v>
      </c>
      <c r="E191" s="32">
        <v>2.1042824074074076E-3</v>
      </c>
      <c r="F191" s="196">
        <f t="shared" si="51"/>
        <v>2.1053819444444444E-3</v>
      </c>
      <c r="G191" s="207"/>
      <c r="H191" s="208">
        <f t="shared" si="52"/>
        <v>4</v>
      </c>
      <c r="I191" s="199">
        <f>IF(F191="DNS","0",IF(F191="DQ","0",IF(F191="","",IF(F191="DNF","0",LOOKUP(H191,Valeurs!$A$4:'Valeurs'!$A$46,Valeurs!$B$4:'Valeurs'!$B$46)))))</f>
        <v>14</v>
      </c>
    </row>
    <row r="192" spans="1:9" x14ac:dyDescent="0.25">
      <c r="A192" s="193">
        <f>Inscription!K19</f>
        <v>0</v>
      </c>
      <c r="B192" s="194">
        <f>Inscription!L19</f>
        <v>0</v>
      </c>
      <c r="C192" s="195"/>
      <c r="D192" s="32"/>
      <c r="E192" s="32"/>
      <c r="F192" s="196" t="str">
        <f t="shared" si="51"/>
        <v/>
      </c>
      <c r="G192" s="207"/>
      <c r="H192" s="208" t="str">
        <f t="shared" si="52"/>
        <v/>
      </c>
      <c r="I192" s="199" t="str">
        <f>IF(F192="DNS","0",IF(F192="DQ","0",IF(F192="","",IF(F192="DNF","0",LOOKUP(H192,Valeurs!$A$4:'Valeurs'!$A$46,Valeurs!$B$4:'Valeurs'!$B$46)))))</f>
        <v/>
      </c>
    </row>
    <row r="193" spans="1:9" x14ac:dyDescent="0.25">
      <c r="A193" s="193">
        <f>Inscription!K20</f>
        <v>0</v>
      </c>
      <c r="B193" s="194">
        <f>Inscription!L20</f>
        <v>0</v>
      </c>
      <c r="C193" s="195"/>
      <c r="D193" s="32"/>
      <c r="E193" s="32"/>
      <c r="F193" s="196" t="str">
        <f t="shared" si="51"/>
        <v/>
      </c>
      <c r="G193" s="207"/>
      <c r="H193" s="208" t="str">
        <f t="shared" si="52"/>
        <v/>
      </c>
      <c r="I193" s="199" t="str">
        <f>IF(F193="DNS","0",IF(F193="DQ","0",IF(F193="","",IF(F193="DNF","0",LOOKUP(H193,Valeurs!$A$4:'Valeurs'!$A$46,Valeurs!$B$4:'Valeurs'!$B$46)))))</f>
        <v/>
      </c>
    </row>
    <row r="194" spans="1:9" x14ac:dyDescent="0.25">
      <c r="A194" s="193">
        <f>Inscription!K21</f>
        <v>0</v>
      </c>
      <c r="B194" s="194">
        <f>Inscription!L21</f>
        <v>0</v>
      </c>
      <c r="C194" s="195"/>
      <c r="D194" s="32"/>
      <c r="E194" s="32"/>
      <c r="F194" s="196" t="str">
        <f t="shared" si="51"/>
        <v/>
      </c>
      <c r="G194" s="207"/>
      <c r="H194" s="208" t="str">
        <f t="shared" si="52"/>
        <v/>
      </c>
      <c r="I194" s="199" t="str">
        <f>IF(F194="DNS","0",IF(F194="DQ","0",IF(F194="","",IF(F194="DNF","0",LOOKUP(H194,Valeurs!$A$4:'Valeurs'!$A$46,Valeurs!$B$4:'Valeurs'!$B$46)))))</f>
        <v/>
      </c>
    </row>
    <row r="195" spans="1:9" x14ac:dyDescent="0.25">
      <c r="A195" s="193">
        <f>Inscription!K22</f>
        <v>0</v>
      </c>
      <c r="B195" s="194">
        <f>Inscription!L22</f>
        <v>0</v>
      </c>
      <c r="C195" s="195"/>
      <c r="D195" s="32"/>
      <c r="E195" s="32"/>
      <c r="F195" s="196" t="str">
        <f t="shared" si="51"/>
        <v/>
      </c>
      <c r="G195" s="207"/>
      <c r="H195" s="208" t="str">
        <f t="shared" si="52"/>
        <v/>
      </c>
      <c r="I195" s="199" t="str">
        <f>IF(F195="DNS","0",IF(F195="DQ","0",IF(F195="","",IF(F195="DNF","0",LOOKUP(H195,Valeurs!$A$4:'Valeurs'!$A$46,Valeurs!$B$4:'Valeurs'!$B$46)))))</f>
        <v/>
      </c>
    </row>
    <row r="196" spans="1:9" x14ac:dyDescent="0.25">
      <c r="A196" s="193">
        <f>Inscription!K23</f>
        <v>0</v>
      </c>
      <c r="B196" s="194">
        <f>Inscription!L23</f>
        <v>0</v>
      </c>
      <c r="C196" s="195"/>
      <c r="D196" s="32"/>
      <c r="E196" s="32"/>
      <c r="F196" s="196" t="str">
        <f t="shared" si="51"/>
        <v/>
      </c>
      <c r="G196" s="207"/>
      <c r="H196" s="208" t="str">
        <f t="shared" si="52"/>
        <v/>
      </c>
      <c r="I196" s="199" t="str">
        <f>IF(F196="DNS","0",IF(F196="DQ","0",IF(F196="","",IF(F196="DNF","0",LOOKUP(H196,Valeurs!$A$4:'Valeurs'!$A$46,Valeurs!$B$4:'Valeurs'!$B$46)))))</f>
        <v/>
      </c>
    </row>
    <row r="197" spans="1:9" x14ac:dyDescent="0.25">
      <c r="A197" s="193">
        <f>Inscription!K24</f>
        <v>0</v>
      </c>
      <c r="B197" s="194">
        <f>Inscription!L24</f>
        <v>0</v>
      </c>
      <c r="C197" s="195"/>
      <c r="D197" s="32"/>
      <c r="E197" s="32"/>
      <c r="F197" s="196" t="str">
        <f t="shared" si="51"/>
        <v/>
      </c>
      <c r="G197" s="207"/>
      <c r="H197" s="208" t="str">
        <f t="shared" si="52"/>
        <v/>
      </c>
      <c r="I197" s="199" t="str">
        <f>IF(F197="DNS","0",IF(F197="DQ","0",IF(F197="","",IF(F197="DNF","0",LOOKUP(H197,Valeurs!$A$4:'Valeurs'!$A$46,Valeurs!$B$4:'Valeurs'!$B$46)))))</f>
        <v/>
      </c>
    </row>
    <row r="198" spans="1:9" x14ac:dyDescent="0.25">
      <c r="A198" s="193">
        <f>Inscription!K25</f>
        <v>0</v>
      </c>
      <c r="B198" s="194">
        <f>Inscription!L25</f>
        <v>0</v>
      </c>
      <c r="C198" s="195"/>
      <c r="D198" s="32"/>
      <c r="E198" s="32"/>
      <c r="F198" s="196" t="str">
        <f t="shared" si="51"/>
        <v/>
      </c>
      <c r="G198" s="207"/>
      <c r="H198" s="208" t="str">
        <f t="shared" si="52"/>
        <v/>
      </c>
      <c r="I198" s="199" t="str">
        <f>IF(F198="DNS","0",IF(F198="DQ","0",IF(F198="","",IF(F198="DNF","0",LOOKUP(H198,Valeurs!$A$4:'Valeurs'!$A$46,Valeurs!$B$4:'Valeurs'!$B$46)))))</f>
        <v/>
      </c>
    </row>
    <row r="199" spans="1:9" x14ac:dyDescent="0.25">
      <c r="A199" s="193">
        <f>Inscription!K26</f>
        <v>0</v>
      </c>
      <c r="B199" s="194">
        <f>Inscription!L26</f>
        <v>0</v>
      </c>
      <c r="C199" s="195"/>
      <c r="D199" s="32"/>
      <c r="E199" s="32"/>
      <c r="F199" s="196" t="str">
        <f t="shared" si="51"/>
        <v/>
      </c>
      <c r="G199" s="207"/>
      <c r="H199" s="208" t="str">
        <f t="shared" si="52"/>
        <v/>
      </c>
      <c r="I199" s="199" t="str">
        <f>IF(F199="DNS","0",IF(F199="DQ","0",IF(F199="","",IF(F199="DNF","0",LOOKUP(H199,Valeurs!$A$4:'Valeurs'!$A$46,Valeurs!$B$4:'Valeurs'!$B$46)))))</f>
        <v/>
      </c>
    </row>
    <row r="200" spans="1:9" x14ac:dyDescent="0.25">
      <c r="A200" s="193">
        <f>Inscription!K27</f>
        <v>0</v>
      </c>
      <c r="B200" s="194">
        <f>Inscription!L27</f>
        <v>0</v>
      </c>
      <c r="C200" s="195"/>
      <c r="D200" s="32"/>
      <c r="E200" s="32"/>
      <c r="F200" s="196" t="str">
        <f t="shared" si="51"/>
        <v/>
      </c>
      <c r="G200" s="207"/>
      <c r="H200" s="208" t="str">
        <f t="shared" si="52"/>
        <v/>
      </c>
      <c r="I200" s="199" t="str">
        <f>IF(F200="DNS","0",IF(F200="DQ","0",IF(F200="","",IF(F200="DNF","0",LOOKUP(H200,Valeurs!$A$4:'Valeurs'!$A$46,Valeurs!$B$4:'Valeurs'!$B$46)))))</f>
        <v/>
      </c>
    </row>
    <row r="201" spans="1:9" x14ac:dyDescent="0.25">
      <c r="A201" s="193">
        <f>Inscription!K28</f>
        <v>0</v>
      </c>
      <c r="B201" s="194">
        <f>Inscription!L28</f>
        <v>0</v>
      </c>
      <c r="C201" s="195"/>
      <c r="D201" s="32"/>
      <c r="E201" s="32"/>
      <c r="F201" s="196" t="str">
        <f t="shared" si="51"/>
        <v/>
      </c>
      <c r="G201" s="207"/>
      <c r="H201" s="208" t="str">
        <f t="shared" si="52"/>
        <v/>
      </c>
      <c r="I201" s="199" t="str">
        <f>IF(F201="DNS","0",IF(F201="DQ","0",IF(F201="","",IF(F201="DNF","0",LOOKUP(H201,Valeurs!$A$4:'Valeurs'!$A$46,Valeurs!$B$4:'Valeurs'!$B$46)))))</f>
        <v/>
      </c>
    </row>
    <row r="202" spans="1:9" x14ac:dyDescent="0.25">
      <c r="A202" s="193">
        <f>Inscription!K29</f>
        <v>0</v>
      </c>
      <c r="B202" s="194">
        <f>Inscription!L29</f>
        <v>0</v>
      </c>
      <c r="C202" s="195"/>
      <c r="D202" s="32"/>
      <c r="E202" s="32"/>
      <c r="F202" s="196" t="str">
        <f t="shared" si="51"/>
        <v/>
      </c>
      <c r="G202" s="207"/>
      <c r="H202" s="208" t="str">
        <f t="shared" si="52"/>
        <v/>
      </c>
      <c r="I202" s="199" t="str">
        <f>IF(F202="DNS","0",IF(F202="DQ","0",IF(F202="","",IF(F202="DNF","0",LOOKUP(H202,Valeurs!$A$4:'Valeurs'!$A$46,Valeurs!$B$4:'Valeurs'!$B$46)))))</f>
        <v/>
      </c>
    </row>
    <row r="203" spans="1:9" x14ac:dyDescent="0.25">
      <c r="A203" s="193">
        <f>Inscription!K30</f>
        <v>0</v>
      </c>
      <c r="B203" s="194">
        <f>Inscription!L30</f>
        <v>0</v>
      </c>
      <c r="C203" s="195"/>
      <c r="D203" s="32"/>
      <c r="E203" s="32"/>
      <c r="F203" s="196" t="str">
        <f t="shared" si="51"/>
        <v/>
      </c>
      <c r="G203" s="207"/>
      <c r="H203" s="208" t="str">
        <f t="shared" si="52"/>
        <v/>
      </c>
      <c r="I203" s="199" t="str">
        <f>IF(F203="DNS","0",IF(F203="DQ","0",IF(F203="","",IF(F203="DNF","0",LOOKUP(H203,Valeurs!$A$4:'Valeurs'!$A$46,Valeurs!$B$4:'Valeurs'!$B$46)))))</f>
        <v/>
      </c>
    </row>
    <row r="204" spans="1:9" ht="15.75" thickBot="1" x14ac:dyDescent="0.3">
      <c r="A204" s="200">
        <f>Inscription!K31</f>
        <v>0</v>
      </c>
      <c r="B204" s="201">
        <f>Inscription!L31</f>
        <v>0</v>
      </c>
      <c r="C204" s="202"/>
      <c r="D204" s="33"/>
      <c r="E204" s="33"/>
      <c r="F204" s="46" t="str">
        <f t="shared" si="51"/>
        <v/>
      </c>
      <c r="G204" s="209"/>
      <c r="H204" s="210" t="str">
        <f t="shared" si="52"/>
        <v/>
      </c>
      <c r="I204" s="204" t="str">
        <f>IF(F204="DNS","0",IF(F204="DQ","0",IF(F204="","",IF(F204="DNF","0",LOOKUP(H204,Valeurs!$A$4:'Valeurs'!$A$46,Valeurs!$B$4:'Valeurs'!$B$46)))))</f>
        <v/>
      </c>
    </row>
    <row r="206" spans="1:9" ht="19.5" customHeight="1" thickBot="1" x14ac:dyDescent="0.3">
      <c r="A206" s="393" t="s">
        <v>70</v>
      </c>
      <c r="B206" s="394"/>
      <c r="C206" s="394"/>
      <c r="D206" s="394"/>
      <c r="E206" s="394"/>
      <c r="F206" s="394"/>
      <c r="G206" s="394"/>
      <c r="H206" s="394"/>
      <c r="I206" s="394"/>
    </row>
    <row r="207" spans="1:9" ht="19.5" customHeight="1" thickBot="1" x14ac:dyDescent="0.3">
      <c r="A207" s="394"/>
      <c r="B207" s="394"/>
      <c r="C207" s="394"/>
      <c r="D207" s="394"/>
      <c r="E207" s="394"/>
      <c r="F207" s="394"/>
      <c r="G207" s="394"/>
      <c r="H207" s="394"/>
      <c r="I207" s="394"/>
    </row>
    <row r="208" spans="1:9" s="185" customFormat="1" ht="30" customHeight="1" thickBot="1" x14ac:dyDescent="0.3">
      <c r="A208" s="182" t="s">
        <v>10</v>
      </c>
      <c r="B208" s="182" t="s">
        <v>11</v>
      </c>
      <c r="C208" s="183"/>
      <c r="D208" s="182" t="s">
        <v>12</v>
      </c>
      <c r="E208" s="182" t="s">
        <v>13</v>
      </c>
      <c r="F208" s="184" t="s">
        <v>14</v>
      </c>
      <c r="G208" s="183"/>
      <c r="H208" s="182" t="s">
        <v>15</v>
      </c>
      <c r="I208" s="182" t="s">
        <v>16</v>
      </c>
    </row>
    <row r="209" spans="1:9" x14ac:dyDescent="0.25">
      <c r="A209" s="186" t="str">
        <f>Inscription!K2</f>
        <v>Dam'eauclès</v>
      </c>
      <c r="B209" s="187" t="str">
        <f>Inscription!L2</f>
        <v>Charles GIrouard</v>
      </c>
      <c r="C209" s="188"/>
      <c r="D209" s="31"/>
      <c r="E209" s="31"/>
      <c r="F209" s="189" t="str">
        <f>IF(D209="","",IF(D209="DQ","DQ",IF(D209="DNF","DNF",IF(D209="DNS","DNS",AVERAGE(D209,E209)))))</f>
        <v/>
      </c>
      <c r="G209" s="205"/>
      <c r="H209" s="206" t="str">
        <f>IF(F209="DNS","DNS",IF(F209="DQ","DQ",IF(F209="","",IF(F209="DNF","DNF",RANK(F209,$F$209:$F$238,1)))))</f>
        <v/>
      </c>
      <c r="I209" s="192" t="str">
        <f>IF(F209="","",LOOKUP(H209,Valeurs!$A$4:'Valeurs'!$A$46,Valeurs!$B$4:'Valeurs'!$B$46))</f>
        <v/>
      </c>
    </row>
    <row r="210" spans="1:9" x14ac:dyDescent="0.25">
      <c r="A210" s="193" t="str">
        <f>Inscription!K3</f>
        <v>SSSL</v>
      </c>
      <c r="B210" s="194" t="str">
        <f>Inscription!L3</f>
        <v>Félix Labelle</v>
      </c>
      <c r="C210" s="195"/>
      <c r="D210" s="32"/>
      <c r="E210" s="32"/>
      <c r="F210" s="196" t="str">
        <f t="shared" ref="F210:F238" si="53">IF(D210="","",IF(D210="DQ","DQ",IF(D210="DNF","DNF",IF(D210="DNS","DNS",AVERAGE(D210,E210)))))</f>
        <v/>
      </c>
      <c r="G210" s="207"/>
      <c r="H210" s="208" t="str">
        <f t="shared" ref="H210:H238" si="54">IF(F210="DNS","DNS",IF(F210="DQ","DQ",IF(F210="","",IF(F210="DNF","DNF",RANK(F210,$F$209:$F$238,1)))))</f>
        <v/>
      </c>
      <c r="I210" s="199" t="str">
        <f>IF(F210="","",LOOKUP(H210,Valeurs!$A$4:'Valeurs'!$A$46,Valeurs!$B$4:'Valeurs'!$B$46))</f>
        <v/>
      </c>
    </row>
    <row r="211" spans="1:9" x14ac:dyDescent="0.25">
      <c r="A211" s="193" t="str">
        <f>Inscription!K4</f>
        <v>SSSL</v>
      </c>
      <c r="B211" s="194" t="str">
        <f>Inscription!L4</f>
        <v>Thomas Willame</v>
      </c>
      <c r="C211" s="195"/>
      <c r="D211" s="32"/>
      <c r="E211" s="32"/>
      <c r="F211" s="196" t="str">
        <f t="shared" si="53"/>
        <v/>
      </c>
      <c r="G211" s="207"/>
      <c r="H211" s="208" t="str">
        <f t="shared" si="54"/>
        <v/>
      </c>
      <c r="I211" s="199" t="str">
        <f>IF(F211="","",LOOKUP(H211,Valeurs!$A$4:'Valeurs'!$A$46,Valeurs!$B$4:'Valeurs'!$B$46))</f>
        <v/>
      </c>
    </row>
    <row r="212" spans="1:9" x14ac:dyDescent="0.25">
      <c r="A212" s="193" t="str">
        <f>Inscription!K5</f>
        <v>Rouville Surf</v>
      </c>
      <c r="B212" s="194" t="str">
        <f>Inscription!L5</f>
        <v>Miguel Jean</v>
      </c>
      <c r="C212" s="195"/>
      <c r="D212" s="32"/>
      <c r="E212" s="32"/>
      <c r="F212" s="196" t="str">
        <f t="shared" si="53"/>
        <v/>
      </c>
      <c r="G212" s="207"/>
      <c r="H212" s="208" t="str">
        <f t="shared" si="54"/>
        <v/>
      </c>
      <c r="I212" s="199" t="str">
        <f>IF(F212="","",LOOKUP(H212,Valeurs!$A$4:'Valeurs'!$A$46,Valeurs!$B$4:'Valeurs'!$B$46))</f>
        <v/>
      </c>
    </row>
    <row r="213" spans="1:9" x14ac:dyDescent="0.25">
      <c r="A213" s="193" t="str">
        <f>Inscription!K6</f>
        <v>Rouville Surf</v>
      </c>
      <c r="B213" s="194" t="str">
        <f>Inscription!L6</f>
        <v>Dimitri Jean</v>
      </c>
      <c r="C213" s="195"/>
      <c r="D213" s="32"/>
      <c r="E213" s="32"/>
      <c r="F213" s="196" t="str">
        <f t="shared" si="53"/>
        <v/>
      </c>
      <c r="G213" s="207"/>
      <c r="H213" s="208" t="str">
        <f t="shared" si="54"/>
        <v/>
      </c>
      <c r="I213" s="199" t="str">
        <f>IF(F213="","",LOOKUP(H213,Valeurs!$A$4:'Valeurs'!$A$46,Valeurs!$B$4:'Valeurs'!$B$46))</f>
        <v/>
      </c>
    </row>
    <row r="214" spans="1:9" x14ac:dyDescent="0.25">
      <c r="A214" s="193" t="str">
        <f>Inscription!K7</f>
        <v>Rouville Surf</v>
      </c>
      <c r="B214" s="194" t="str">
        <f>Inscription!L7</f>
        <v>Kevin Bustamante-Cortés</v>
      </c>
      <c r="C214" s="195"/>
      <c r="D214" s="32"/>
      <c r="E214" s="32"/>
      <c r="F214" s="196" t="str">
        <f t="shared" si="53"/>
        <v/>
      </c>
      <c r="G214" s="207"/>
      <c r="H214" s="208" t="str">
        <f t="shared" si="54"/>
        <v/>
      </c>
      <c r="I214" s="199" t="str">
        <f>IF(F214="","",LOOKUP(H214,Valeurs!$A$4:'Valeurs'!$A$46,Valeurs!$B$4:'Valeurs'!$B$46))</f>
        <v/>
      </c>
    </row>
    <row r="215" spans="1:9" x14ac:dyDescent="0.25">
      <c r="A215" s="193" t="str">
        <f>Inscription!K8</f>
        <v>30deux</v>
      </c>
      <c r="B215" s="194" t="str">
        <f>Inscription!L8</f>
        <v>Thomas Lavoie</v>
      </c>
      <c r="C215" s="195"/>
      <c r="D215" s="32"/>
      <c r="E215" s="32"/>
      <c r="F215" s="196" t="str">
        <f t="shared" si="53"/>
        <v/>
      </c>
      <c r="G215" s="207"/>
      <c r="H215" s="208" t="str">
        <f t="shared" si="54"/>
        <v/>
      </c>
      <c r="I215" s="199" t="str">
        <f>IF(F215="","",LOOKUP(H215,Valeurs!$A$4:'Valeurs'!$A$46,Valeurs!$B$4:'Valeurs'!$B$46))</f>
        <v/>
      </c>
    </row>
    <row r="216" spans="1:9" x14ac:dyDescent="0.25">
      <c r="A216" s="193" t="str">
        <f>Inscription!K9</f>
        <v>30deux</v>
      </c>
      <c r="B216" s="194" t="str">
        <f>Inscription!L9</f>
        <v>Samuel Lévesque</v>
      </c>
      <c r="C216" s="195"/>
      <c r="D216" s="32"/>
      <c r="E216" s="32"/>
      <c r="F216" s="196" t="str">
        <f t="shared" si="53"/>
        <v/>
      </c>
      <c r="G216" s="207"/>
      <c r="H216" s="208" t="str">
        <f t="shared" si="54"/>
        <v/>
      </c>
      <c r="I216" s="199" t="str">
        <f>IF(F216="","",LOOKUP(H216,Valeurs!$A$4:'Valeurs'!$A$46,Valeurs!$B$4:'Valeurs'!$B$46))</f>
        <v/>
      </c>
    </row>
    <row r="217" spans="1:9" x14ac:dyDescent="0.25">
      <c r="A217" s="193" t="str">
        <f>Inscription!K10</f>
        <v>30deux</v>
      </c>
      <c r="B217" s="194" t="str">
        <f>Inscription!L10</f>
        <v>François Houle</v>
      </c>
      <c r="C217" s="195"/>
      <c r="D217" s="32"/>
      <c r="E217" s="32"/>
      <c r="F217" s="196" t="str">
        <f t="shared" si="53"/>
        <v/>
      </c>
      <c r="G217" s="207"/>
      <c r="H217" s="208" t="str">
        <f t="shared" si="54"/>
        <v/>
      </c>
      <c r="I217" s="199" t="str">
        <f>IF(F217="","",LOOKUP(H217,Valeurs!$A$4:'Valeurs'!$A$46,Valeurs!$B$4:'Valeurs'!$B$46))</f>
        <v/>
      </c>
    </row>
    <row r="218" spans="1:9" x14ac:dyDescent="0.25">
      <c r="A218" s="193" t="str">
        <f>Inscription!K11</f>
        <v>30deux</v>
      </c>
      <c r="B218" s="194" t="str">
        <f>Inscription!L11</f>
        <v>Maxime Chamberland</v>
      </c>
      <c r="C218" s="195"/>
      <c r="D218" s="32"/>
      <c r="E218" s="32"/>
      <c r="F218" s="196" t="str">
        <f t="shared" si="53"/>
        <v/>
      </c>
      <c r="G218" s="207"/>
      <c r="H218" s="208" t="str">
        <f t="shared" si="54"/>
        <v/>
      </c>
      <c r="I218" s="199" t="str">
        <f>IF(F218="","",LOOKUP(H218,Valeurs!$A$4:'Valeurs'!$A$46,Valeurs!$B$4:'Valeurs'!$B$46))</f>
        <v/>
      </c>
    </row>
    <row r="219" spans="1:9" x14ac:dyDescent="0.25">
      <c r="A219" s="193" t="str">
        <f>Inscription!K12</f>
        <v>30deux</v>
      </c>
      <c r="B219" s="194" t="str">
        <f>Inscription!L12</f>
        <v>Marco Patriarco</v>
      </c>
      <c r="C219" s="195"/>
      <c r="D219" s="32"/>
      <c r="E219" s="32"/>
      <c r="F219" s="196" t="str">
        <f t="shared" si="53"/>
        <v/>
      </c>
      <c r="G219" s="207"/>
      <c r="H219" s="208" t="str">
        <f t="shared" si="54"/>
        <v/>
      </c>
      <c r="I219" s="199" t="str">
        <f>IF(F219="","",LOOKUP(H219,Valeurs!$A$4:'Valeurs'!$A$46,Valeurs!$B$4:'Valeurs'!$B$46))</f>
        <v/>
      </c>
    </row>
    <row r="220" spans="1:9" x14ac:dyDescent="0.25">
      <c r="A220" s="193" t="str">
        <f>Inscription!K13</f>
        <v>CSRN</v>
      </c>
      <c r="B220" s="194" t="str">
        <f>Inscription!L13</f>
        <v>Ismaël Chakir</v>
      </c>
      <c r="C220" s="195"/>
      <c r="D220" s="32"/>
      <c r="E220" s="32"/>
      <c r="F220" s="196" t="str">
        <f t="shared" si="53"/>
        <v/>
      </c>
      <c r="G220" s="207"/>
      <c r="H220" s="208" t="str">
        <f t="shared" si="54"/>
        <v/>
      </c>
      <c r="I220" s="199" t="str">
        <f>IF(F220="","",LOOKUP(H220,Valeurs!$A$4:'Valeurs'!$A$46,Valeurs!$B$4:'Valeurs'!$B$46))</f>
        <v/>
      </c>
    </row>
    <row r="221" spans="1:9" x14ac:dyDescent="0.25">
      <c r="A221" s="193" t="str">
        <f>Inscription!K14</f>
        <v>CSRN</v>
      </c>
      <c r="B221" s="194" t="str">
        <f>Inscription!L14</f>
        <v>Kamil Romdhani</v>
      </c>
      <c r="C221" s="195"/>
      <c r="D221" s="32"/>
      <c r="E221" s="32"/>
      <c r="F221" s="196" t="str">
        <f t="shared" si="53"/>
        <v/>
      </c>
      <c r="G221" s="207"/>
      <c r="H221" s="208" t="str">
        <f t="shared" si="54"/>
        <v/>
      </c>
      <c r="I221" s="199" t="str">
        <f>IF(F221="","",LOOKUP(H221,Valeurs!$A$4:'Valeurs'!$A$46,Valeurs!$B$4:'Valeurs'!$B$46))</f>
        <v/>
      </c>
    </row>
    <row r="222" spans="1:9" x14ac:dyDescent="0.25">
      <c r="A222" s="193" t="str">
        <f>Inscription!K15</f>
        <v>CSRN</v>
      </c>
      <c r="B222" s="194" t="str">
        <f>Inscription!L15</f>
        <v>William Laurence</v>
      </c>
      <c r="C222" s="195"/>
      <c r="D222" s="32"/>
      <c r="E222" s="32"/>
      <c r="F222" s="196" t="str">
        <f t="shared" si="53"/>
        <v/>
      </c>
      <c r="G222" s="207"/>
      <c r="H222" s="208" t="str">
        <f t="shared" si="54"/>
        <v/>
      </c>
      <c r="I222" s="199" t="str">
        <f>IF(F222="","",LOOKUP(H222,Valeurs!$A$4:'Valeurs'!$A$46,Valeurs!$B$4:'Valeurs'!$B$46))</f>
        <v/>
      </c>
    </row>
    <row r="223" spans="1:9" x14ac:dyDescent="0.25">
      <c r="A223" s="193" t="str">
        <f>Inscription!K16</f>
        <v>Gatineau</v>
      </c>
      <c r="B223" s="194" t="str">
        <f>Inscription!L16</f>
        <v>Olivier Breton</v>
      </c>
      <c r="C223" s="195"/>
      <c r="D223" s="32"/>
      <c r="E223" s="32"/>
      <c r="F223" s="196" t="str">
        <f t="shared" si="53"/>
        <v/>
      </c>
      <c r="G223" s="207"/>
      <c r="H223" s="208" t="str">
        <f t="shared" si="54"/>
        <v/>
      </c>
      <c r="I223" s="199" t="str">
        <f>IF(F223="","",LOOKUP(H223,Valeurs!$A$4:'Valeurs'!$A$46,Valeurs!$B$4:'Valeurs'!$B$46))</f>
        <v/>
      </c>
    </row>
    <row r="224" spans="1:9" x14ac:dyDescent="0.25">
      <c r="A224" s="193" t="str">
        <f>Inscription!K17</f>
        <v>Narval</v>
      </c>
      <c r="B224" s="194" t="str">
        <f>Inscription!L17</f>
        <v>Alex Tremblay</v>
      </c>
      <c r="C224" s="195"/>
      <c r="D224" s="32"/>
      <c r="E224" s="32"/>
      <c r="F224" s="196" t="str">
        <f t="shared" si="53"/>
        <v/>
      </c>
      <c r="G224" s="207"/>
      <c r="H224" s="208" t="str">
        <f t="shared" si="54"/>
        <v/>
      </c>
      <c r="I224" s="199" t="str">
        <f>IF(F224="","",LOOKUP(H224,Valeurs!$A$4:'Valeurs'!$A$46,Valeurs!$B$4:'Valeurs'!$B$46))</f>
        <v/>
      </c>
    </row>
    <row r="225" spans="1:9" x14ac:dyDescent="0.25">
      <c r="A225" s="193" t="str">
        <f>Inscription!K18</f>
        <v>Narval</v>
      </c>
      <c r="B225" s="194" t="str">
        <f>Inscription!L18</f>
        <v>David Comeau</v>
      </c>
      <c r="C225" s="195"/>
      <c r="D225" s="32"/>
      <c r="E225" s="32"/>
      <c r="F225" s="196" t="str">
        <f t="shared" si="53"/>
        <v/>
      </c>
      <c r="G225" s="207"/>
      <c r="H225" s="208" t="str">
        <f t="shared" si="54"/>
        <v/>
      </c>
      <c r="I225" s="199" t="str">
        <f>IF(F225="","",LOOKUP(H225,Valeurs!$A$4:'Valeurs'!$A$46,Valeurs!$B$4:'Valeurs'!$B$46))</f>
        <v/>
      </c>
    </row>
    <row r="226" spans="1:9" x14ac:dyDescent="0.25">
      <c r="A226" s="193">
        <f>Inscription!K19</f>
        <v>0</v>
      </c>
      <c r="B226" s="194">
        <f>Inscription!L19</f>
        <v>0</v>
      </c>
      <c r="C226" s="195"/>
      <c r="D226" s="32"/>
      <c r="E226" s="32"/>
      <c r="F226" s="196" t="str">
        <f t="shared" si="53"/>
        <v/>
      </c>
      <c r="G226" s="207"/>
      <c r="H226" s="208" t="str">
        <f t="shared" si="54"/>
        <v/>
      </c>
      <c r="I226" s="199" t="str">
        <f>IF(F226="","",LOOKUP(H226,Valeurs!$A$4:'Valeurs'!$A$46,Valeurs!$B$4:'Valeurs'!$B$46))</f>
        <v/>
      </c>
    </row>
    <row r="227" spans="1:9" x14ac:dyDescent="0.25">
      <c r="A227" s="193">
        <f>Inscription!K20</f>
        <v>0</v>
      </c>
      <c r="B227" s="194">
        <f>Inscription!L20</f>
        <v>0</v>
      </c>
      <c r="C227" s="195"/>
      <c r="D227" s="32"/>
      <c r="E227" s="32"/>
      <c r="F227" s="196" t="str">
        <f t="shared" si="53"/>
        <v/>
      </c>
      <c r="G227" s="207"/>
      <c r="H227" s="208" t="str">
        <f t="shared" si="54"/>
        <v/>
      </c>
      <c r="I227" s="199" t="str">
        <f>IF(F227="","",LOOKUP(H227,Valeurs!$A$4:'Valeurs'!$A$46,Valeurs!$B$4:'Valeurs'!$B$46))</f>
        <v/>
      </c>
    </row>
    <row r="228" spans="1:9" x14ac:dyDescent="0.25">
      <c r="A228" s="193">
        <f>Inscription!K21</f>
        <v>0</v>
      </c>
      <c r="B228" s="194">
        <f>Inscription!L21</f>
        <v>0</v>
      </c>
      <c r="C228" s="195"/>
      <c r="D228" s="32"/>
      <c r="E228" s="32"/>
      <c r="F228" s="196" t="str">
        <f t="shared" si="53"/>
        <v/>
      </c>
      <c r="G228" s="207"/>
      <c r="H228" s="208" t="str">
        <f t="shared" si="54"/>
        <v/>
      </c>
      <c r="I228" s="199" t="str">
        <f>IF(F228="","",LOOKUP(H228,Valeurs!$A$4:'Valeurs'!$A$46,Valeurs!$B$4:'Valeurs'!$B$46))</f>
        <v/>
      </c>
    </row>
    <row r="229" spans="1:9" x14ac:dyDescent="0.25">
      <c r="A229" s="193">
        <f>Inscription!K22</f>
        <v>0</v>
      </c>
      <c r="B229" s="194">
        <f>Inscription!L22</f>
        <v>0</v>
      </c>
      <c r="C229" s="195"/>
      <c r="D229" s="32"/>
      <c r="E229" s="32"/>
      <c r="F229" s="196" t="str">
        <f t="shared" si="53"/>
        <v/>
      </c>
      <c r="G229" s="207"/>
      <c r="H229" s="208" t="str">
        <f t="shared" si="54"/>
        <v/>
      </c>
      <c r="I229" s="199" t="str">
        <f>IF(F229="","",LOOKUP(H229,Valeurs!$A$4:'Valeurs'!$A$46,Valeurs!$B$4:'Valeurs'!$B$46))</f>
        <v/>
      </c>
    </row>
    <row r="230" spans="1:9" x14ac:dyDescent="0.25">
      <c r="A230" s="193">
        <f>Inscription!K23</f>
        <v>0</v>
      </c>
      <c r="B230" s="194">
        <f>Inscription!L23</f>
        <v>0</v>
      </c>
      <c r="C230" s="195"/>
      <c r="D230" s="32"/>
      <c r="E230" s="32"/>
      <c r="F230" s="196" t="str">
        <f t="shared" si="53"/>
        <v/>
      </c>
      <c r="G230" s="207"/>
      <c r="H230" s="208" t="str">
        <f t="shared" si="54"/>
        <v/>
      </c>
      <c r="I230" s="199" t="str">
        <f>IF(F230="","",LOOKUP(H230,Valeurs!$A$4:'Valeurs'!$A$46,Valeurs!$B$4:'Valeurs'!$B$46))</f>
        <v/>
      </c>
    </row>
    <row r="231" spans="1:9" x14ac:dyDescent="0.25">
      <c r="A231" s="193">
        <f>Inscription!K24</f>
        <v>0</v>
      </c>
      <c r="B231" s="194">
        <f>Inscription!L24</f>
        <v>0</v>
      </c>
      <c r="C231" s="195"/>
      <c r="D231" s="32"/>
      <c r="E231" s="32"/>
      <c r="F231" s="196" t="str">
        <f t="shared" si="53"/>
        <v/>
      </c>
      <c r="G231" s="207"/>
      <c r="H231" s="208" t="str">
        <f t="shared" si="54"/>
        <v/>
      </c>
      <c r="I231" s="199" t="str">
        <f>IF(F231="","",LOOKUP(H231,Valeurs!$A$4:'Valeurs'!$A$46,Valeurs!$B$4:'Valeurs'!$B$46))</f>
        <v/>
      </c>
    </row>
    <row r="232" spans="1:9" x14ac:dyDescent="0.25">
      <c r="A232" s="193">
        <f>Inscription!K25</f>
        <v>0</v>
      </c>
      <c r="B232" s="194">
        <f>Inscription!L25</f>
        <v>0</v>
      </c>
      <c r="C232" s="195"/>
      <c r="D232" s="32"/>
      <c r="E232" s="32"/>
      <c r="F232" s="196" t="str">
        <f t="shared" si="53"/>
        <v/>
      </c>
      <c r="G232" s="207"/>
      <c r="H232" s="208" t="str">
        <f t="shared" si="54"/>
        <v/>
      </c>
      <c r="I232" s="199" t="str">
        <f>IF(F232="","",LOOKUP(H232,Valeurs!$A$4:'Valeurs'!$A$46,Valeurs!$B$4:'Valeurs'!$B$46))</f>
        <v/>
      </c>
    </row>
    <row r="233" spans="1:9" x14ac:dyDescent="0.25">
      <c r="A233" s="193">
        <f>Inscription!K26</f>
        <v>0</v>
      </c>
      <c r="B233" s="194">
        <f>Inscription!L26</f>
        <v>0</v>
      </c>
      <c r="C233" s="195"/>
      <c r="D233" s="32"/>
      <c r="E233" s="32"/>
      <c r="F233" s="196" t="str">
        <f t="shared" si="53"/>
        <v/>
      </c>
      <c r="G233" s="207"/>
      <c r="H233" s="208" t="str">
        <f t="shared" si="54"/>
        <v/>
      </c>
      <c r="I233" s="199" t="str">
        <f>IF(F233="","",LOOKUP(H233,Valeurs!$A$4:'Valeurs'!$A$46,Valeurs!$B$4:'Valeurs'!$B$46))</f>
        <v/>
      </c>
    </row>
    <row r="234" spans="1:9" x14ac:dyDescent="0.25">
      <c r="A234" s="193">
        <f>Inscription!K27</f>
        <v>0</v>
      </c>
      <c r="B234" s="194">
        <f>Inscription!L27</f>
        <v>0</v>
      </c>
      <c r="C234" s="195"/>
      <c r="D234" s="32"/>
      <c r="E234" s="32"/>
      <c r="F234" s="196" t="str">
        <f t="shared" si="53"/>
        <v/>
      </c>
      <c r="G234" s="207"/>
      <c r="H234" s="208" t="str">
        <f t="shared" si="54"/>
        <v/>
      </c>
      <c r="I234" s="199" t="str">
        <f>IF(F234="","",LOOKUP(H234,Valeurs!$A$4:'Valeurs'!$A$46,Valeurs!$B$4:'Valeurs'!$B$46))</f>
        <v/>
      </c>
    </row>
    <row r="235" spans="1:9" x14ac:dyDescent="0.25">
      <c r="A235" s="193">
        <f>Inscription!K28</f>
        <v>0</v>
      </c>
      <c r="B235" s="194">
        <f>Inscription!L28</f>
        <v>0</v>
      </c>
      <c r="C235" s="195"/>
      <c r="D235" s="32"/>
      <c r="E235" s="32"/>
      <c r="F235" s="196" t="str">
        <f t="shared" si="53"/>
        <v/>
      </c>
      <c r="G235" s="207"/>
      <c r="H235" s="208" t="str">
        <f t="shared" si="54"/>
        <v/>
      </c>
      <c r="I235" s="199" t="str">
        <f>IF(F235="","",LOOKUP(H235,Valeurs!$A$4:'Valeurs'!$A$46,Valeurs!$B$4:'Valeurs'!$B$46))</f>
        <v/>
      </c>
    </row>
    <row r="236" spans="1:9" x14ac:dyDescent="0.25">
      <c r="A236" s="193">
        <f>Inscription!K29</f>
        <v>0</v>
      </c>
      <c r="B236" s="194">
        <f>Inscription!L29</f>
        <v>0</v>
      </c>
      <c r="C236" s="195"/>
      <c r="D236" s="32"/>
      <c r="E236" s="32"/>
      <c r="F236" s="196" t="str">
        <f t="shared" si="53"/>
        <v/>
      </c>
      <c r="G236" s="207"/>
      <c r="H236" s="208" t="str">
        <f t="shared" si="54"/>
        <v/>
      </c>
      <c r="I236" s="199" t="str">
        <f>IF(F236="","",LOOKUP(H236,Valeurs!$A$4:'Valeurs'!$A$46,Valeurs!$B$4:'Valeurs'!$B$46))</f>
        <v/>
      </c>
    </row>
    <row r="237" spans="1:9" x14ac:dyDescent="0.25">
      <c r="A237" s="193">
        <f>Inscription!K30</f>
        <v>0</v>
      </c>
      <c r="B237" s="194">
        <f>Inscription!L30</f>
        <v>0</v>
      </c>
      <c r="C237" s="195"/>
      <c r="D237" s="32"/>
      <c r="E237" s="32"/>
      <c r="F237" s="196" t="str">
        <f t="shared" si="53"/>
        <v/>
      </c>
      <c r="G237" s="207"/>
      <c r="H237" s="208" t="str">
        <f t="shared" si="54"/>
        <v/>
      </c>
      <c r="I237" s="199" t="str">
        <f>IF(F237="","",LOOKUP(H237,Valeurs!$A$4:'Valeurs'!$A$46,Valeurs!$B$4:'Valeurs'!$B$46))</f>
        <v/>
      </c>
    </row>
    <row r="238" spans="1:9" ht="15.75" thickBot="1" x14ac:dyDescent="0.3">
      <c r="A238" s="200">
        <f>Inscription!K31</f>
        <v>0</v>
      </c>
      <c r="B238" s="201">
        <f>Inscription!L31</f>
        <v>0</v>
      </c>
      <c r="C238" s="202"/>
      <c r="D238" s="33"/>
      <c r="E238" s="33"/>
      <c r="F238" s="46" t="str">
        <f t="shared" si="53"/>
        <v/>
      </c>
      <c r="G238" s="209"/>
      <c r="H238" s="210" t="str">
        <f t="shared" si="54"/>
        <v/>
      </c>
      <c r="I238" s="204" t="str">
        <f>IF(F238="","",LOOKUP(H238,Valeurs!$A$4:'Valeurs'!$A$46,Valeurs!$B$4:'Valeurs'!$B$46))</f>
        <v/>
      </c>
    </row>
    <row r="240" spans="1:9" ht="19.5" customHeight="1" thickBot="1" x14ac:dyDescent="0.3">
      <c r="A240" s="393" t="s">
        <v>74</v>
      </c>
      <c r="B240" s="394"/>
      <c r="C240" s="394"/>
      <c r="D240" s="394"/>
      <c r="E240" s="394"/>
      <c r="F240" s="394"/>
      <c r="G240" s="394"/>
      <c r="H240" s="394"/>
      <c r="I240" s="394"/>
    </row>
    <row r="241" spans="1:9" ht="19.5" customHeight="1" thickBot="1" x14ac:dyDescent="0.3">
      <c r="A241" s="394"/>
      <c r="B241" s="394"/>
      <c r="C241" s="394"/>
      <c r="D241" s="394"/>
      <c r="E241" s="394"/>
      <c r="F241" s="394"/>
      <c r="G241" s="394"/>
      <c r="H241" s="394"/>
      <c r="I241" s="394"/>
    </row>
    <row r="242" spans="1:9" s="185" customFormat="1" ht="30" customHeight="1" thickBot="1" x14ac:dyDescent="0.3">
      <c r="A242" s="182" t="s">
        <v>10</v>
      </c>
      <c r="B242" s="182" t="s">
        <v>11</v>
      </c>
      <c r="C242" s="183"/>
      <c r="D242" s="182" t="s">
        <v>12</v>
      </c>
      <c r="E242" s="182" t="s">
        <v>13</v>
      </c>
      <c r="F242" s="184" t="s">
        <v>14</v>
      </c>
      <c r="G242" s="183"/>
      <c r="H242" s="182" t="s">
        <v>15</v>
      </c>
      <c r="I242" s="182" t="s">
        <v>16</v>
      </c>
    </row>
    <row r="243" spans="1:9" x14ac:dyDescent="0.25">
      <c r="A243" s="64" t="s">
        <v>127</v>
      </c>
      <c r="B243" s="62" t="s">
        <v>268</v>
      </c>
      <c r="C243" s="188"/>
      <c r="D243" s="31">
        <v>1.6243055555555557E-3</v>
      </c>
      <c r="E243" s="31">
        <v>1.6269675925925924E-3</v>
      </c>
      <c r="F243" s="211">
        <f>IF(D243="","",IF(D243="DQ","DQ",IF(D243="DNF","DNF",IF(D243="DNS","DNS",AVERAGE(D243,E243)))))</f>
        <v>1.625636574074074E-3</v>
      </c>
      <c r="G243" s="216"/>
      <c r="H243" s="212">
        <f>IF(F243="DNS","DNS",IF(F243="DQ","DQ",IF(F243="","",IF(F243="DNF","DNF",RANK(F243,$F$243:$F$274,1)))))</f>
        <v>3</v>
      </c>
      <c r="I243" s="213">
        <f>IF(F243="DNF","0",IF(F243="","",LOOKUP(H243,Valeurs!$A$4:'Valeurs'!$A$46,Valeurs!$B$4:'Valeurs'!$B$46)))</f>
        <v>16</v>
      </c>
    </row>
    <row r="244" spans="1:9" x14ac:dyDescent="0.25">
      <c r="A244" s="65"/>
      <c r="B244" s="62" t="s">
        <v>195</v>
      </c>
      <c r="C244" s="195"/>
      <c r="D244" s="43"/>
      <c r="E244" s="43"/>
      <c r="F244" s="44"/>
      <c r="G244" s="217"/>
      <c r="H244" s="218"/>
      <c r="I244" s="219">
        <f>I243</f>
        <v>16</v>
      </c>
    </row>
    <row r="245" spans="1:9" x14ac:dyDescent="0.25">
      <c r="A245" s="66"/>
      <c r="B245" s="62" t="s">
        <v>189</v>
      </c>
      <c r="C245" s="195"/>
      <c r="D245" s="44"/>
      <c r="E245" s="44"/>
      <c r="F245" s="44"/>
      <c r="G245" s="217"/>
      <c r="H245" s="218"/>
      <c r="I245" s="219">
        <f>I243</f>
        <v>16</v>
      </c>
    </row>
    <row r="246" spans="1:9" ht="15.75" thickBot="1" x14ac:dyDescent="0.3">
      <c r="A246" s="67"/>
      <c r="B246" s="62" t="s">
        <v>272</v>
      </c>
      <c r="C246" s="202"/>
      <c r="D246" s="45"/>
      <c r="E246" s="45"/>
      <c r="F246" s="45"/>
      <c r="G246" s="220"/>
      <c r="H246" s="214"/>
      <c r="I246" s="215">
        <f>I243</f>
        <v>16</v>
      </c>
    </row>
    <row r="247" spans="1:9" x14ac:dyDescent="0.25">
      <c r="A247" s="64" t="s">
        <v>211</v>
      </c>
      <c r="B247" s="62" t="s">
        <v>228</v>
      </c>
      <c r="C247" s="188"/>
      <c r="D247" s="31">
        <v>1.4065972222222223E-3</v>
      </c>
      <c r="E247" s="31">
        <v>1.4067129629629629E-3</v>
      </c>
      <c r="F247" s="211">
        <f t="shared" ref="F247" si="55">IF(D247="","",IF(D247="DQ","DQ",IF(D247="DNF","DNF",IF(D247="DNS","DNS",AVERAGE(D247,E247)))))</f>
        <v>1.4066550925925926E-3</v>
      </c>
      <c r="G247" s="216"/>
      <c r="H247" s="212">
        <f t="shared" ref="H247" si="56">IF(F247="DNS","DNS",IF(F247="DQ","DQ",IF(F247="","",IF(F247="DNF","DNF",RANK(F247,$F$243:$F$274,1)))))</f>
        <v>1</v>
      </c>
      <c r="I247" s="213">
        <f>IF(F247="DNF","0",IF(F247="","",LOOKUP(H247,Valeurs!$A$4:'Valeurs'!$A$46,Valeurs!$B$4:'Valeurs'!$B$46)))</f>
        <v>20</v>
      </c>
    </row>
    <row r="248" spans="1:9" x14ac:dyDescent="0.25">
      <c r="A248" s="65"/>
      <c r="B248" s="62" t="s">
        <v>246</v>
      </c>
      <c r="C248" s="195"/>
      <c r="D248" s="43"/>
      <c r="E248" s="43"/>
      <c r="F248" s="44"/>
      <c r="G248" s="217"/>
      <c r="H248" s="218"/>
      <c r="I248" s="219">
        <f t="shared" ref="I248" si="57">I247</f>
        <v>20</v>
      </c>
    </row>
    <row r="249" spans="1:9" x14ac:dyDescent="0.25">
      <c r="A249" s="66"/>
      <c r="B249" s="62" t="s">
        <v>238</v>
      </c>
      <c r="C249" s="195"/>
      <c r="D249" s="44"/>
      <c r="E249" s="44"/>
      <c r="F249" s="44"/>
      <c r="G249" s="217"/>
      <c r="H249" s="218"/>
      <c r="I249" s="219">
        <f t="shared" ref="I249" si="58">I247</f>
        <v>20</v>
      </c>
    </row>
    <row r="250" spans="1:9" ht="15.75" thickBot="1" x14ac:dyDescent="0.3">
      <c r="A250" s="67"/>
      <c r="B250" s="62" t="s">
        <v>273</v>
      </c>
      <c r="C250" s="202"/>
      <c r="D250" s="45"/>
      <c r="E250" s="45"/>
      <c r="F250" s="45"/>
      <c r="G250" s="220"/>
      <c r="H250" s="214"/>
      <c r="I250" s="215">
        <f t="shared" ref="I250" si="59">I247</f>
        <v>20</v>
      </c>
    </row>
    <row r="251" spans="1:9" x14ac:dyDescent="0.25">
      <c r="A251" s="64" t="s">
        <v>131</v>
      </c>
      <c r="B251" s="61" t="s">
        <v>253</v>
      </c>
      <c r="C251" s="188"/>
      <c r="D251" s="31">
        <v>1.5509259259259261E-3</v>
      </c>
      <c r="E251" s="31">
        <v>1.5505787037037035E-3</v>
      </c>
      <c r="F251" s="211">
        <f t="shared" ref="F251" si="60">IF(D251="","",IF(D251="DQ","DQ",IF(D251="DNF","DNF",IF(D251="DNS","DNS",AVERAGE(D251,E251)))))</f>
        <v>1.5507523148148147E-3</v>
      </c>
      <c r="G251" s="216"/>
      <c r="H251" s="212">
        <f t="shared" ref="H251" si="61">IF(F251="DNS","DNS",IF(F251="DQ","DQ",IF(F251="","",IF(F251="DNF","DNF",RANK(F251,$F$243:$F$274,1)))))</f>
        <v>2</v>
      </c>
      <c r="I251" s="213">
        <f>IF(F251="DNF","0",IF(F251="","",LOOKUP(H251,Valeurs!$A$4:'Valeurs'!$A$46,Valeurs!$B$4:'Valeurs'!$B$46)))</f>
        <v>18</v>
      </c>
    </row>
    <row r="252" spans="1:9" x14ac:dyDescent="0.25">
      <c r="A252" s="65"/>
      <c r="B252" s="62" t="s">
        <v>269</v>
      </c>
      <c r="C252" s="195"/>
      <c r="D252" s="43"/>
      <c r="E252" s="43"/>
      <c r="F252" s="44"/>
      <c r="G252" s="217"/>
      <c r="H252" s="218"/>
      <c r="I252" s="219">
        <f t="shared" ref="I252" si="62">I251</f>
        <v>18</v>
      </c>
    </row>
    <row r="253" spans="1:9" x14ac:dyDescent="0.25">
      <c r="A253" s="66"/>
      <c r="B253" s="62" t="s">
        <v>255</v>
      </c>
      <c r="C253" s="195"/>
      <c r="D253" s="44"/>
      <c r="E253" s="44"/>
      <c r="F253" s="44"/>
      <c r="G253" s="217"/>
      <c r="H253" s="218"/>
      <c r="I253" s="219">
        <f t="shared" ref="I253" si="63">I251</f>
        <v>18</v>
      </c>
    </row>
    <row r="254" spans="1:9" ht="15.75" thickBot="1" x14ac:dyDescent="0.3">
      <c r="A254" s="67"/>
      <c r="B254" s="63" t="s">
        <v>214</v>
      </c>
      <c r="C254" s="202"/>
      <c r="D254" s="45"/>
      <c r="E254" s="45"/>
      <c r="F254" s="45"/>
      <c r="G254" s="220"/>
      <c r="H254" s="214"/>
      <c r="I254" s="215">
        <f t="shared" ref="I254" si="64">I251</f>
        <v>18</v>
      </c>
    </row>
    <row r="255" spans="1:9" x14ac:dyDescent="0.25">
      <c r="A255" s="64"/>
      <c r="B255" s="61"/>
      <c r="C255" s="188" t="s">
        <v>183</v>
      </c>
      <c r="D255" s="31"/>
      <c r="E255" s="31"/>
      <c r="F255" s="211" t="str">
        <f t="shared" ref="F255" si="65">IF(D255="","",IF(D255="DQ","DQ",IF(D255="DNF","DNF",IF(D255="DNS","DNS",AVERAGE(D255,E255)))))</f>
        <v/>
      </c>
      <c r="G255" s="216"/>
      <c r="H255" s="212" t="str">
        <f t="shared" ref="H255" si="66">IF(F255="DNS","DNS",IF(F255="DQ","DQ",IF(F255="","",IF(F255="DNF","DNF",RANK(F255,$F$243:$F$274,1)))))</f>
        <v/>
      </c>
      <c r="I255" s="213" t="str">
        <f>IF(F255="DNF","0",IF(F255="","",LOOKUP(H255,Valeurs!$A$4:'Valeurs'!$A$46,Valeurs!$B$4:'Valeurs'!$B$46)))</f>
        <v/>
      </c>
    </row>
    <row r="256" spans="1:9" x14ac:dyDescent="0.25">
      <c r="A256" s="65"/>
      <c r="B256" s="62"/>
      <c r="C256" s="195"/>
      <c r="D256" s="43"/>
      <c r="E256" s="43"/>
      <c r="F256" s="44"/>
      <c r="G256" s="217"/>
      <c r="H256" s="218"/>
      <c r="I256" s="219" t="str">
        <f t="shared" ref="I256" si="67">I255</f>
        <v/>
      </c>
    </row>
    <row r="257" spans="1:9" x14ac:dyDescent="0.25">
      <c r="A257" s="66"/>
      <c r="B257" s="62"/>
      <c r="C257" s="195"/>
      <c r="D257" s="44"/>
      <c r="E257" s="44"/>
      <c r="F257" s="44"/>
      <c r="G257" s="217"/>
      <c r="H257" s="218"/>
      <c r="I257" s="219" t="str">
        <f t="shared" ref="I257" si="68">I255</f>
        <v/>
      </c>
    </row>
    <row r="258" spans="1:9" ht="15.75" thickBot="1" x14ac:dyDescent="0.3">
      <c r="A258" s="67"/>
      <c r="B258" s="63"/>
      <c r="C258" s="202"/>
      <c r="D258" s="45"/>
      <c r="E258" s="45"/>
      <c r="F258" s="45"/>
      <c r="G258" s="220"/>
      <c r="H258" s="214"/>
      <c r="I258" s="215" t="str">
        <f t="shared" ref="I258" si="69">I255</f>
        <v/>
      </c>
    </row>
    <row r="259" spans="1:9" x14ac:dyDescent="0.25">
      <c r="A259" s="64"/>
      <c r="B259" s="61"/>
      <c r="C259" s="188"/>
      <c r="D259" s="31"/>
      <c r="E259" s="31"/>
      <c r="F259" s="211" t="str">
        <f t="shared" ref="F259" si="70">IF(D259="","",IF(D259="DQ","DQ",IF(D259="DNF","DNF",IF(D259="DNS","DNS",AVERAGE(D259,E259)))))</f>
        <v/>
      </c>
      <c r="G259" s="216"/>
      <c r="H259" s="212" t="str">
        <f t="shared" ref="H259" si="71">IF(F259="DNS","DNS",IF(F259="DQ","DQ",IF(F259="","",IF(F259="DNF","DNF",RANK(F259,$F$243:$F$274,1)))))</f>
        <v/>
      </c>
      <c r="I259" s="213" t="str">
        <f>IF(F259="DNF","0",IF(F259="","",LOOKUP(H259,Valeurs!$A$4:'Valeurs'!$A$46,Valeurs!$B$4:'Valeurs'!$B$46)))</f>
        <v/>
      </c>
    </row>
    <row r="260" spans="1:9" x14ac:dyDescent="0.25">
      <c r="A260" s="65"/>
      <c r="B260" s="62"/>
      <c r="C260" s="195"/>
      <c r="D260" s="43"/>
      <c r="E260" s="43"/>
      <c r="F260" s="44"/>
      <c r="G260" s="217"/>
      <c r="H260" s="218"/>
      <c r="I260" s="219" t="str">
        <f t="shared" ref="I260" si="72">I259</f>
        <v/>
      </c>
    </row>
    <row r="261" spans="1:9" x14ac:dyDescent="0.25">
      <c r="A261" s="66"/>
      <c r="B261" s="62"/>
      <c r="C261" s="195"/>
      <c r="D261" s="44"/>
      <c r="E261" s="44"/>
      <c r="F261" s="44"/>
      <c r="G261" s="217"/>
      <c r="H261" s="218"/>
      <c r="I261" s="219" t="str">
        <f t="shared" ref="I261" si="73">I259</f>
        <v/>
      </c>
    </row>
    <row r="262" spans="1:9" ht="15.75" thickBot="1" x14ac:dyDescent="0.3">
      <c r="A262" s="67"/>
      <c r="B262" s="63"/>
      <c r="C262" s="202"/>
      <c r="D262" s="45"/>
      <c r="E262" s="45"/>
      <c r="F262" s="45"/>
      <c r="G262" s="220"/>
      <c r="H262" s="214"/>
      <c r="I262" s="215" t="str">
        <f t="shared" ref="I262" si="74">I259</f>
        <v/>
      </c>
    </row>
    <row r="263" spans="1:9" x14ac:dyDescent="0.25">
      <c r="A263" s="64"/>
      <c r="B263" s="61"/>
      <c r="C263" s="188"/>
      <c r="D263" s="31"/>
      <c r="E263" s="31"/>
      <c r="F263" s="211" t="str">
        <f t="shared" ref="F263" si="75">IF(D263="","",IF(D263="DQ","DQ",IF(D263="DNF","DNF",IF(D263="DNS","DNS",AVERAGE(D263,E263)))))</f>
        <v/>
      </c>
      <c r="G263" s="216"/>
      <c r="H263" s="212" t="str">
        <f t="shared" ref="H263" si="76">IF(F263="DNS","DNS",IF(F263="DQ","DQ",IF(F263="","",IF(F263="DNF","DNF",RANK(F263,$F$243:$F$274,1)))))</f>
        <v/>
      </c>
      <c r="I263" s="213" t="str">
        <f>IF(F263="DNF","0",IF(F263="","",LOOKUP(H263,Valeurs!$A$4:'Valeurs'!$A$46,Valeurs!$B$4:'Valeurs'!$B$46)))</f>
        <v/>
      </c>
    </row>
    <row r="264" spans="1:9" x14ac:dyDescent="0.25">
      <c r="A264" s="65"/>
      <c r="B264" s="62"/>
      <c r="C264" s="195"/>
      <c r="D264" s="43"/>
      <c r="E264" s="43"/>
      <c r="F264" s="44"/>
      <c r="G264" s="217"/>
      <c r="H264" s="218"/>
      <c r="I264" s="219" t="str">
        <f t="shared" ref="I264" si="77">I263</f>
        <v/>
      </c>
    </row>
    <row r="265" spans="1:9" x14ac:dyDescent="0.25">
      <c r="A265" s="66"/>
      <c r="B265" s="62"/>
      <c r="C265" s="195"/>
      <c r="D265" s="44"/>
      <c r="E265" s="44"/>
      <c r="F265" s="44"/>
      <c r="G265" s="217"/>
      <c r="H265" s="218"/>
      <c r="I265" s="219" t="str">
        <f t="shared" ref="I265" si="78">I263</f>
        <v/>
      </c>
    </row>
    <row r="266" spans="1:9" ht="15.75" thickBot="1" x14ac:dyDescent="0.3">
      <c r="A266" s="67"/>
      <c r="B266" s="63"/>
      <c r="C266" s="202"/>
      <c r="D266" s="45"/>
      <c r="E266" s="45"/>
      <c r="F266" s="45"/>
      <c r="G266" s="220"/>
      <c r="H266" s="214"/>
      <c r="I266" s="215" t="str">
        <f t="shared" ref="I266" si="79">I263</f>
        <v/>
      </c>
    </row>
    <row r="267" spans="1:9" x14ac:dyDescent="0.25">
      <c r="A267" s="64"/>
      <c r="B267" s="61"/>
      <c r="C267" s="188"/>
      <c r="D267" s="31"/>
      <c r="E267" s="31"/>
      <c r="F267" s="211" t="str">
        <f t="shared" ref="F267" si="80">IF(D267="","",IF(D267="DQ","DQ",IF(D267="DNF","DNF",IF(D267="DNS","DNS",AVERAGE(D267,E267)))))</f>
        <v/>
      </c>
      <c r="G267" s="216"/>
      <c r="H267" s="212" t="str">
        <f t="shared" ref="H267" si="81">IF(F267="DNS","DNS",IF(F267="DQ","DQ",IF(F267="","",IF(F267="DNF","DNF",RANK(F267,$F$243:$F$274,1)))))</f>
        <v/>
      </c>
      <c r="I267" s="213" t="str">
        <f>IF(F267="DNF","0",IF(F267="","",LOOKUP(H267,Valeurs!$A$4:'Valeurs'!$A$46,Valeurs!$B$4:'Valeurs'!$B$46)))</f>
        <v/>
      </c>
    </row>
    <row r="268" spans="1:9" x14ac:dyDescent="0.25">
      <c r="A268" s="65"/>
      <c r="B268" s="62"/>
      <c r="C268" s="195"/>
      <c r="D268" s="43"/>
      <c r="E268" s="43"/>
      <c r="F268" s="44"/>
      <c r="G268" s="217"/>
      <c r="H268" s="218"/>
      <c r="I268" s="219" t="str">
        <f t="shared" ref="I268" si="82">I267</f>
        <v/>
      </c>
    </row>
    <row r="269" spans="1:9" x14ac:dyDescent="0.25">
      <c r="A269" s="66"/>
      <c r="B269" s="62"/>
      <c r="C269" s="195"/>
      <c r="D269" s="44"/>
      <c r="E269" s="44"/>
      <c r="F269" s="44"/>
      <c r="G269" s="217"/>
      <c r="H269" s="218"/>
      <c r="I269" s="219" t="str">
        <f t="shared" ref="I269" si="83">I267</f>
        <v/>
      </c>
    </row>
    <row r="270" spans="1:9" ht="15.75" thickBot="1" x14ac:dyDescent="0.3">
      <c r="A270" s="67"/>
      <c r="B270" s="63"/>
      <c r="C270" s="202"/>
      <c r="D270" s="45"/>
      <c r="E270" s="45"/>
      <c r="F270" s="45"/>
      <c r="G270" s="220"/>
      <c r="H270" s="214"/>
      <c r="I270" s="215" t="str">
        <f t="shared" ref="I270" si="84">I267</f>
        <v/>
      </c>
    </row>
    <row r="271" spans="1:9" x14ac:dyDescent="0.25">
      <c r="A271" s="64"/>
      <c r="B271" s="61"/>
      <c r="C271" s="188"/>
      <c r="D271" s="31"/>
      <c r="E271" s="31"/>
      <c r="F271" s="211" t="str">
        <f t="shared" ref="F271" si="85">IF(D271="","",IF(D271="DQ","DQ",IF(D271="DNF","DNF",IF(D271="DNS","DNS",AVERAGE(D271,E271)))))</f>
        <v/>
      </c>
      <c r="G271" s="216"/>
      <c r="H271" s="212" t="str">
        <f t="shared" ref="H271" si="86">IF(F271="DNS","DNS",IF(F271="DQ","DQ",IF(F271="","",IF(F271="DNF","DNF",RANK(F271,$F$243:$F$274,1)))))</f>
        <v/>
      </c>
      <c r="I271" s="213" t="str">
        <f>IF(F271="DNF","0",IF(F271="","",LOOKUP(H271,Valeurs!$A$4:'Valeurs'!$A$46,Valeurs!$B$4:'Valeurs'!$B$46)))</f>
        <v/>
      </c>
    </row>
    <row r="272" spans="1:9" x14ac:dyDescent="0.25">
      <c r="A272" s="65"/>
      <c r="B272" s="62"/>
      <c r="C272" s="195"/>
      <c r="D272" s="43"/>
      <c r="E272" s="43"/>
      <c r="F272" s="44"/>
      <c r="G272" s="217"/>
      <c r="H272" s="218"/>
      <c r="I272" s="219" t="str">
        <f t="shared" ref="I272" si="87">I271</f>
        <v/>
      </c>
    </row>
    <row r="273" spans="1:9" x14ac:dyDescent="0.25">
      <c r="A273" s="66"/>
      <c r="B273" s="62"/>
      <c r="C273" s="195"/>
      <c r="D273" s="44"/>
      <c r="E273" s="44"/>
      <c r="F273" s="44"/>
      <c r="G273" s="217"/>
      <c r="H273" s="218"/>
      <c r="I273" s="219" t="str">
        <f t="shared" ref="I273" si="88">I271</f>
        <v/>
      </c>
    </row>
    <row r="274" spans="1:9" ht="15.75" thickBot="1" x14ac:dyDescent="0.3">
      <c r="A274" s="67"/>
      <c r="B274" s="63"/>
      <c r="C274" s="202"/>
      <c r="D274" s="45"/>
      <c r="E274" s="45"/>
      <c r="F274" s="45"/>
      <c r="G274" s="220"/>
      <c r="H274" s="214"/>
      <c r="I274" s="215" t="str">
        <f t="shared" ref="I274" si="89">I271</f>
        <v/>
      </c>
    </row>
    <row r="275" spans="1:9" ht="15.75" thickBot="1" x14ac:dyDescent="0.3"/>
    <row r="276" spans="1:9" ht="19.5" customHeight="1" thickBot="1" x14ac:dyDescent="0.3">
      <c r="A276" s="393" t="s">
        <v>75</v>
      </c>
      <c r="B276" s="394"/>
      <c r="C276" s="394"/>
      <c r="D276" s="394"/>
      <c r="E276" s="394"/>
      <c r="F276" s="394"/>
      <c r="G276" s="394"/>
      <c r="H276" s="394"/>
      <c r="I276" s="394"/>
    </row>
    <row r="277" spans="1:9" ht="19.5" customHeight="1" thickBot="1" x14ac:dyDescent="0.3">
      <c r="A277" s="394"/>
      <c r="B277" s="394"/>
      <c r="C277" s="394"/>
      <c r="D277" s="394"/>
      <c r="E277" s="394"/>
      <c r="F277" s="394"/>
      <c r="G277" s="394"/>
      <c r="H277" s="394"/>
      <c r="I277" s="394"/>
    </row>
    <row r="278" spans="1:9" s="185" customFormat="1" ht="30" customHeight="1" thickBot="1" x14ac:dyDescent="0.3">
      <c r="A278" s="182" t="s">
        <v>10</v>
      </c>
      <c r="B278" s="182" t="s">
        <v>11</v>
      </c>
      <c r="C278" s="183"/>
      <c r="D278" s="182" t="s">
        <v>12</v>
      </c>
      <c r="E278" s="182" t="s">
        <v>13</v>
      </c>
      <c r="F278" s="184" t="s">
        <v>14</v>
      </c>
      <c r="G278" s="183"/>
      <c r="H278" s="182" t="s">
        <v>15</v>
      </c>
      <c r="I278" s="182" t="s">
        <v>16</v>
      </c>
    </row>
    <row r="279" spans="1:9" x14ac:dyDescent="0.25">
      <c r="A279" s="64" t="s">
        <v>127</v>
      </c>
      <c r="B279" s="62" t="s">
        <v>268</v>
      </c>
      <c r="C279" s="188"/>
      <c r="D279" s="31">
        <v>1.6630787037037039E-3</v>
      </c>
      <c r="E279" s="31">
        <v>1.6666666666666668E-3</v>
      </c>
      <c r="F279" s="211">
        <f>IF(D279="","",IF(D279="DQ","DQ",IF(D279="DNF","DNF",IF(D279="DNS","DNS",AVERAGE(D279,E279)))))</f>
        <v>1.6648726851851855E-3</v>
      </c>
      <c r="G279" s="216"/>
      <c r="H279" s="212">
        <f>IF(F279="DNS","DNS",IF(F279="DQ","DQ",IF(F279="","",IF(F279="DNF","DNF",RANK(F279,$F$279:$F$310,1)))))</f>
        <v>3</v>
      </c>
      <c r="I279" s="213">
        <f>IF(F279="DNF","0",IF(F279="","",LOOKUP(H279,Valeurs!$A$4:'Valeurs'!$A$46,Valeurs!$B$4:'Valeurs'!$B$46)))</f>
        <v>16</v>
      </c>
    </row>
    <row r="280" spans="1:9" x14ac:dyDescent="0.25">
      <c r="A280" s="65"/>
      <c r="B280" s="62" t="s">
        <v>195</v>
      </c>
      <c r="C280" s="195"/>
      <c r="D280" s="43"/>
      <c r="E280" s="43"/>
      <c r="F280" s="44"/>
      <c r="G280" s="217"/>
      <c r="H280" s="218"/>
      <c r="I280" s="219">
        <f>I279</f>
        <v>16</v>
      </c>
    </row>
    <row r="281" spans="1:9" x14ac:dyDescent="0.25">
      <c r="A281" s="66"/>
      <c r="B281" s="62" t="s">
        <v>189</v>
      </c>
      <c r="C281" s="195"/>
      <c r="D281" s="44"/>
      <c r="E281" s="44"/>
      <c r="F281" s="44"/>
      <c r="G281" s="217"/>
      <c r="H281" s="218"/>
      <c r="I281" s="219">
        <f>I279</f>
        <v>16</v>
      </c>
    </row>
    <row r="282" spans="1:9" ht="15.75" thickBot="1" x14ac:dyDescent="0.3">
      <c r="A282" s="67"/>
      <c r="B282" s="62" t="s">
        <v>272</v>
      </c>
      <c r="C282" s="202"/>
      <c r="D282" s="45"/>
      <c r="E282" s="45"/>
      <c r="F282" s="45"/>
      <c r="G282" s="220"/>
      <c r="H282" s="214"/>
      <c r="I282" s="215">
        <f>I279</f>
        <v>16</v>
      </c>
    </row>
    <row r="283" spans="1:9" x14ac:dyDescent="0.25">
      <c r="A283" s="64" t="s">
        <v>211</v>
      </c>
      <c r="B283" s="62" t="s">
        <v>228</v>
      </c>
      <c r="C283" s="188"/>
      <c r="D283" s="31">
        <v>1.5494212962962964E-3</v>
      </c>
      <c r="E283" s="31">
        <v>1.5494212962962964E-3</v>
      </c>
      <c r="F283" s="211">
        <f t="shared" ref="F283" si="90">IF(D283="","",IF(D283="DQ","DQ",IF(D283="DNF","DNF",IF(D283="DNS","DNS",AVERAGE(D283,E283)))))</f>
        <v>1.5494212962962964E-3</v>
      </c>
      <c r="G283" s="216"/>
      <c r="H283" s="212">
        <f t="shared" ref="H283" si="91">IF(F283="DNS","DNS",IF(F283="DQ","DQ",IF(F283="","",IF(F283="DNF","DNF",RANK(F283,$F$279:$F$310,1)))))</f>
        <v>1</v>
      </c>
      <c r="I283" s="213">
        <f>IF(F283="DNF","0",IF(F283="","",LOOKUP(H283,Valeurs!$A$4:'Valeurs'!$A$46,Valeurs!$B$4:'Valeurs'!$B$46)))</f>
        <v>20</v>
      </c>
    </row>
    <row r="284" spans="1:9" x14ac:dyDescent="0.25">
      <c r="A284" s="65"/>
      <c r="B284" s="62" t="s">
        <v>274</v>
      </c>
      <c r="C284" s="195"/>
      <c r="D284" s="43"/>
      <c r="E284" s="43"/>
      <c r="F284" s="44"/>
      <c r="G284" s="217"/>
      <c r="H284" s="218"/>
      <c r="I284" s="219">
        <f t="shared" ref="I284" si="92">I283</f>
        <v>20</v>
      </c>
    </row>
    <row r="285" spans="1:9" x14ac:dyDescent="0.25">
      <c r="A285" s="66"/>
      <c r="B285" s="62" t="s">
        <v>238</v>
      </c>
      <c r="C285" s="195"/>
      <c r="D285" s="44"/>
      <c r="E285" s="44"/>
      <c r="F285" s="44"/>
      <c r="G285" s="217"/>
      <c r="H285" s="218"/>
      <c r="I285" s="219">
        <f t="shared" ref="I285" si="93">I283</f>
        <v>20</v>
      </c>
    </row>
    <row r="286" spans="1:9" ht="15.75" thickBot="1" x14ac:dyDescent="0.3">
      <c r="A286" s="67"/>
      <c r="B286" s="62" t="s">
        <v>273</v>
      </c>
      <c r="C286" s="202"/>
      <c r="D286" s="45"/>
      <c r="E286" s="45"/>
      <c r="F286" s="45"/>
      <c r="G286" s="220"/>
      <c r="H286" s="214"/>
      <c r="I286" s="215">
        <f t="shared" ref="I286" si="94">I283</f>
        <v>20</v>
      </c>
    </row>
    <row r="287" spans="1:9" x14ac:dyDescent="0.25">
      <c r="A287" s="64" t="s">
        <v>131</v>
      </c>
      <c r="B287" s="62" t="s">
        <v>253</v>
      </c>
      <c r="C287" s="188"/>
      <c r="D287" s="31">
        <v>1.5979166666666668E-3</v>
      </c>
      <c r="E287" s="31">
        <v>1.5983796296296295E-3</v>
      </c>
      <c r="F287" s="211">
        <f t="shared" ref="F287" si="95">IF(D287="","",IF(D287="DQ","DQ",IF(D287="DNF","DNF",IF(D287="DNS","DNS",AVERAGE(D287,E287)))))</f>
        <v>1.598148148148148E-3</v>
      </c>
      <c r="G287" s="216"/>
      <c r="H287" s="212">
        <f t="shared" ref="H287" si="96">IF(F287="DNS","DNS",IF(F287="DQ","DQ",IF(F287="","",IF(F287="DNF","DNF",RANK(F287,$F$279:$F$310,1)))))</f>
        <v>2</v>
      </c>
      <c r="I287" s="213">
        <f>IF(F287="DNF","0",IF(F287="","",LOOKUP(H287,Valeurs!$A$4:'Valeurs'!$A$46,Valeurs!$B$4:'Valeurs'!$B$46)))</f>
        <v>18</v>
      </c>
    </row>
    <row r="288" spans="1:9" x14ac:dyDescent="0.25">
      <c r="A288" s="65"/>
      <c r="B288" s="62" t="s">
        <v>269</v>
      </c>
      <c r="C288" s="195"/>
      <c r="D288" s="43"/>
      <c r="E288" s="43"/>
      <c r="F288" s="44"/>
      <c r="G288" s="217"/>
      <c r="H288" s="218"/>
      <c r="I288" s="219">
        <f t="shared" ref="I288" si="97">I287</f>
        <v>18</v>
      </c>
    </row>
    <row r="289" spans="1:9" x14ac:dyDescent="0.25">
      <c r="A289" s="66"/>
      <c r="B289" s="62" t="s">
        <v>255</v>
      </c>
      <c r="C289" s="195"/>
      <c r="D289" s="44"/>
      <c r="E289" s="44"/>
      <c r="F289" s="44"/>
      <c r="G289" s="217"/>
      <c r="H289" s="218"/>
      <c r="I289" s="219">
        <f t="shared" ref="I289" si="98">I287</f>
        <v>18</v>
      </c>
    </row>
    <row r="290" spans="1:9" ht="15.75" thickBot="1" x14ac:dyDescent="0.3">
      <c r="A290" s="67"/>
      <c r="B290" s="63" t="s">
        <v>214</v>
      </c>
      <c r="C290" s="202"/>
      <c r="D290" s="45"/>
      <c r="E290" s="45"/>
      <c r="F290" s="45"/>
      <c r="G290" s="220"/>
      <c r="H290" s="214"/>
      <c r="I290" s="215">
        <f t="shared" ref="I290" si="99">I287</f>
        <v>18</v>
      </c>
    </row>
    <row r="291" spans="1:9" x14ac:dyDescent="0.25">
      <c r="A291" s="64"/>
      <c r="B291" s="61"/>
      <c r="C291" s="188"/>
      <c r="D291" s="31"/>
      <c r="E291" s="31"/>
      <c r="F291" s="211" t="str">
        <f t="shared" ref="F291" si="100">IF(D291="","",IF(D291="DQ","DQ",IF(D291="DNF","DNF",IF(D291="DNS","DNS",AVERAGE(D291,E291)))))</f>
        <v/>
      </c>
      <c r="G291" s="216"/>
      <c r="H291" s="212" t="str">
        <f t="shared" ref="H291" si="101">IF(F291="DNS","DNS",IF(F291="DQ","DQ",IF(F291="","",IF(F291="DNF","DNF",RANK(F291,$F$279:$F$310,1)))))</f>
        <v/>
      </c>
      <c r="I291" s="213" t="str">
        <f>IF(F291="DNF","0",IF(F291="","",LOOKUP(H291,Valeurs!$A$4:'Valeurs'!$A$46,Valeurs!$B$4:'Valeurs'!$B$46)))</f>
        <v/>
      </c>
    </row>
    <row r="292" spans="1:9" x14ac:dyDescent="0.25">
      <c r="A292" s="65"/>
      <c r="B292" s="62"/>
      <c r="C292" s="195"/>
      <c r="D292" s="43"/>
      <c r="E292" s="43"/>
      <c r="F292" s="44"/>
      <c r="G292" s="217"/>
      <c r="H292" s="218"/>
      <c r="I292" s="219" t="str">
        <f t="shared" ref="I292" si="102">I291</f>
        <v/>
      </c>
    </row>
    <row r="293" spans="1:9" x14ac:dyDescent="0.25">
      <c r="A293" s="66"/>
      <c r="B293" s="62"/>
      <c r="C293" s="195"/>
      <c r="D293" s="44"/>
      <c r="E293" s="44"/>
      <c r="F293" s="44"/>
      <c r="G293" s="217"/>
      <c r="H293" s="218"/>
      <c r="I293" s="219" t="str">
        <f t="shared" ref="I293" si="103">I291</f>
        <v/>
      </c>
    </row>
    <row r="294" spans="1:9" ht="15.75" thickBot="1" x14ac:dyDescent="0.3">
      <c r="A294" s="67"/>
      <c r="B294" s="63"/>
      <c r="C294" s="202"/>
      <c r="D294" s="45"/>
      <c r="E294" s="45"/>
      <c r="F294" s="45"/>
      <c r="G294" s="220"/>
      <c r="H294" s="214"/>
      <c r="I294" s="215" t="str">
        <f t="shared" ref="I294" si="104">I291</f>
        <v/>
      </c>
    </row>
    <row r="295" spans="1:9" x14ac:dyDescent="0.25">
      <c r="A295" s="64"/>
      <c r="B295" s="61"/>
      <c r="C295" s="188"/>
      <c r="D295" s="31"/>
      <c r="E295" s="31"/>
      <c r="F295" s="211" t="str">
        <f t="shared" ref="F295" si="105">IF(D295="","",IF(D295="DQ","DQ",IF(D295="DNF","DNF",IF(D295="DNS","DNS",AVERAGE(D295,E295)))))</f>
        <v/>
      </c>
      <c r="G295" s="216"/>
      <c r="H295" s="212" t="str">
        <f t="shared" ref="H295" si="106">IF(F295="DNS","DNS",IF(F295="DQ","DQ",IF(F295="","",IF(F295="DNF","DNF",RANK(F295,$F$279:$F$310,1)))))</f>
        <v/>
      </c>
      <c r="I295" s="213" t="str">
        <f>IF(F295="DNF","0",IF(F295="","",LOOKUP(H295,Valeurs!$A$4:'Valeurs'!$A$46,Valeurs!$B$4:'Valeurs'!$B$46)))</f>
        <v/>
      </c>
    </row>
    <row r="296" spans="1:9" x14ac:dyDescent="0.25">
      <c r="A296" s="65"/>
      <c r="B296" s="62"/>
      <c r="C296" s="195"/>
      <c r="D296" s="43"/>
      <c r="E296" s="43"/>
      <c r="F296" s="44"/>
      <c r="G296" s="217"/>
      <c r="H296" s="218"/>
      <c r="I296" s="219" t="str">
        <f t="shared" ref="I296" si="107">I295</f>
        <v/>
      </c>
    </row>
    <row r="297" spans="1:9" x14ac:dyDescent="0.25">
      <c r="A297" s="66"/>
      <c r="B297" s="62"/>
      <c r="C297" s="195"/>
      <c r="D297" s="44"/>
      <c r="E297" s="44"/>
      <c r="F297" s="44"/>
      <c r="G297" s="217"/>
      <c r="H297" s="218"/>
      <c r="I297" s="219" t="str">
        <f t="shared" ref="I297" si="108">I295</f>
        <v/>
      </c>
    </row>
    <row r="298" spans="1:9" ht="15.75" thickBot="1" x14ac:dyDescent="0.3">
      <c r="A298" s="67"/>
      <c r="B298" s="63"/>
      <c r="C298" s="202"/>
      <c r="D298" s="45"/>
      <c r="E298" s="45"/>
      <c r="F298" s="45"/>
      <c r="G298" s="220"/>
      <c r="H298" s="214"/>
      <c r="I298" s="215" t="str">
        <f t="shared" ref="I298" si="109">I295</f>
        <v/>
      </c>
    </row>
    <row r="299" spans="1:9" x14ac:dyDescent="0.25">
      <c r="A299" s="64"/>
      <c r="B299" s="61"/>
      <c r="C299" s="188"/>
      <c r="D299" s="31"/>
      <c r="E299" s="31"/>
      <c r="F299" s="211" t="str">
        <f t="shared" ref="F299" si="110">IF(D299="","",IF(D299="DQ","DQ",IF(D299="DNF","DNF",IF(D299="DNS","DNS",AVERAGE(D299,E299)))))</f>
        <v/>
      </c>
      <c r="G299" s="216"/>
      <c r="H299" s="212" t="str">
        <f t="shared" ref="H299" si="111">IF(F299="DNS","DNS",IF(F299="DQ","DQ",IF(F299="","",IF(F299="DNF","DNF",RANK(F299,$F$279:$F$310,1)))))</f>
        <v/>
      </c>
      <c r="I299" s="213" t="str">
        <f>IF(F299="DNF","0",IF(F299="","",LOOKUP(H299,Valeurs!$A$4:'Valeurs'!$A$46,Valeurs!$B$4:'Valeurs'!$B$46)))</f>
        <v/>
      </c>
    </row>
    <row r="300" spans="1:9" x14ac:dyDescent="0.25">
      <c r="A300" s="65"/>
      <c r="B300" s="62"/>
      <c r="C300" s="195"/>
      <c r="D300" s="43"/>
      <c r="E300" s="43"/>
      <c r="F300" s="44"/>
      <c r="G300" s="217"/>
      <c r="H300" s="218"/>
      <c r="I300" s="219" t="str">
        <f t="shared" ref="I300" si="112">I299</f>
        <v/>
      </c>
    </row>
    <row r="301" spans="1:9" x14ac:dyDescent="0.25">
      <c r="A301" s="66"/>
      <c r="B301" s="62"/>
      <c r="C301" s="195"/>
      <c r="D301" s="44"/>
      <c r="E301" s="44"/>
      <c r="F301" s="44"/>
      <c r="G301" s="217"/>
      <c r="H301" s="218"/>
      <c r="I301" s="219" t="str">
        <f t="shared" ref="I301" si="113">I299</f>
        <v/>
      </c>
    </row>
    <row r="302" spans="1:9" ht="15.75" thickBot="1" x14ac:dyDescent="0.3">
      <c r="A302" s="67"/>
      <c r="B302" s="63"/>
      <c r="C302" s="202"/>
      <c r="D302" s="45"/>
      <c r="E302" s="45"/>
      <c r="F302" s="45"/>
      <c r="G302" s="220"/>
      <c r="H302" s="214"/>
      <c r="I302" s="215" t="str">
        <f t="shared" ref="I302" si="114">I299</f>
        <v/>
      </c>
    </row>
    <row r="303" spans="1:9" x14ac:dyDescent="0.25">
      <c r="A303" s="64"/>
      <c r="B303" s="61"/>
      <c r="C303" s="188"/>
      <c r="D303" s="31"/>
      <c r="E303" s="31"/>
      <c r="F303" s="211" t="str">
        <f t="shared" ref="F303" si="115">IF(D303="","",IF(D303="DQ","DQ",IF(D303="DNF","DNF",IF(D303="DNS","DNS",AVERAGE(D303,E303)))))</f>
        <v/>
      </c>
      <c r="G303" s="216"/>
      <c r="H303" s="212" t="str">
        <f t="shared" ref="H303" si="116">IF(F303="DNS","DNS",IF(F303="DQ","DQ",IF(F303="","",IF(F303="DNF","DNF",RANK(F303,$F$279:$F$310,1)))))</f>
        <v/>
      </c>
      <c r="I303" s="213" t="str">
        <f>IF(F303="DNF","0",IF(F303="","",LOOKUP(H303,Valeurs!$A$4:'Valeurs'!$A$46,Valeurs!$B$4:'Valeurs'!$B$46)))</f>
        <v/>
      </c>
    </row>
    <row r="304" spans="1:9" x14ac:dyDescent="0.25">
      <c r="A304" s="65"/>
      <c r="B304" s="62"/>
      <c r="C304" s="195"/>
      <c r="D304" s="43"/>
      <c r="E304" s="43"/>
      <c r="F304" s="44"/>
      <c r="G304" s="217"/>
      <c r="H304" s="218"/>
      <c r="I304" s="219" t="str">
        <f t="shared" ref="I304" si="117">I303</f>
        <v/>
      </c>
    </row>
    <row r="305" spans="1:9" x14ac:dyDescent="0.25">
      <c r="A305" s="66"/>
      <c r="B305" s="62"/>
      <c r="C305" s="195"/>
      <c r="D305" s="44"/>
      <c r="E305" s="44"/>
      <c r="F305" s="44"/>
      <c r="G305" s="217"/>
      <c r="H305" s="218"/>
      <c r="I305" s="219" t="str">
        <f t="shared" ref="I305" si="118">I303</f>
        <v/>
      </c>
    </row>
    <row r="306" spans="1:9" ht="15.75" thickBot="1" x14ac:dyDescent="0.3">
      <c r="A306" s="67"/>
      <c r="B306" s="63"/>
      <c r="C306" s="202"/>
      <c r="D306" s="45"/>
      <c r="E306" s="45"/>
      <c r="F306" s="45"/>
      <c r="G306" s="220"/>
      <c r="H306" s="214"/>
      <c r="I306" s="215" t="str">
        <f t="shared" ref="I306" si="119">I303</f>
        <v/>
      </c>
    </row>
    <row r="307" spans="1:9" x14ac:dyDescent="0.25">
      <c r="A307" s="64"/>
      <c r="B307" s="61"/>
      <c r="C307" s="188"/>
      <c r="D307" s="31"/>
      <c r="E307" s="31"/>
      <c r="F307" s="211" t="str">
        <f t="shared" ref="F307" si="120">IF(D307="","",IF(D307="DQ","DQ",IF(D307="DNF","DNF",IF(D307="DNS","DNS",AVERAGE(D307,E307)))))</f>
        <v/>
      </c>
      <c r="G307" s="216"/>
      <c r="H307" s="212" t="str">
        <f t="shared" ref="H307" si="121">IF(F307="DNS","DNS",IF(F307="DQ","DQ",IF(F307="","",IF(F307="DNF","DNF",RANK(F307,$F$279:$F$310,1)))))</f>
        <v/>
      </c>
      <c r="I307" s="213" t="str">
        <f>IF(F307="DNF","0",IF(F307="","",LOOKUP(H307,Valeurs!$A$4:'Valeurs'!$A$46,Valeurs!$B$4:'Valeurs'!$B$46)))</f>
        <v/>
      </c>
    </row>
    <row r="308" spans="1:9" x14ac:dyDescent="0.25">
      <c r="A308" s="65"/>
      <c r="B308" s="62"/>
      <c r="C308" s="195"/>
      <c r="D308" s="43"/>
      <c r="E308" s="43"/>
      <c r="F308" s="44"/>
      <c r="G308" s="217"/>
      <c r="H308" s="218"/>
      <c r="I308" s="219" t="str">
        <f t="shared" ref="I308" si="122">I307</f>
        <v/>
      </c>
    </row>
    <row r="309" spans="1:9" x14ac:dyDescent="0.25">
      <c r="A309" s="66"/>
      <c r="B309" s="62"/>
      <c r="C309" s="195"/>
      <c r="D309" s="44"/>
      <c r="E309" s="44"/>
      <c r="F309" s="44"/>
      <c r="G309" s="217"/>
      <c r="H309" s="218"/>
      <c r="I309" s="219" t="str">
        <f t="shared" ref="I309" si="123">I307</f>
        <v/>
      </c>
    </row>
    <row r="310" spans="1:9" ht="15.75" thickBot="1" x14ac:dyDescent="0.3">
      <c r="A310" s="67"/>
      <c r="B310" s="63"/>
      <c r="C310" s="202"/>
      <c r="D310" s="45"/>
      <c r="E310" s="45"/>
      <c r="F310" s="45"/>
      <c r="G310" s="220"/>
      <c r="H310" s="214"/>
      <c r="I310" s="215" t="str">
        <f t="shared" ref="I310" si="124">I307</f>
        <v/>
      </c>
    </row>
    <row r="311" spans="1:9" ht="15.75" thickBot="1" x14ac:dyDescent="0.3"/>
    <row r="312" spans="1:9" ht="19.5" customHeight="1" thickBot="1" x14ac:dyDescent="0.3">
      <c r="A312" s="393" t="s">
        <v>76</v>
      </c>
      <c r="B312" s="394"/>
      <c r="C312" s="394"/>
      <c r="D312" s="394"/>
      <c r="E312" s="394"/>
      <c r="F312" s="394"/>
      <c r="G312" s="394"/>
      <c r="H312" s="394"/>
      <c r="I312" s="394"/>
    </row>
    <row r="313" spans="1:9" ht="19.5" customHeight="1" thickBot="1" x14ac:dyDescent="0.3">
      <c r="A313" s="394"/>
      <c r="B313" s="394"/>
      <c r="C313" s="394"/>
      <c r="D313" s="394"/>
      <c r="E313" s="394"/>
      <c r="F313" s="394"/>
      <c r="G313" s="394"/>
      <c r="H313" s="394"/>
      <c r="I313" s="394"/>
    </row>
    <row r="314" spans="1:9" s="185" customFormat="1" ht="30" customHeight="1" thickBot="1" x14ac:dyDescent="0.3">
      <c r="A314" s="182" t="s">
        <v>10</v>
      </c>
      <c r="B314" s="182" t="s">
        <v>11</v>
      </c>
      <c r="C314" s="183"/>
      <c r="D314" s="182" t="s">
        <v>12</v>
      </c>
      <c r="E314" s="182" t="s">
        <v>13</v>
      </c>
      <c r="F314" s="184" t="s">
        <v>14</v>
      </c>
      <c r="G314" s="183"/>
      <c r="H314" s="182" t="s">
        <v>15</v>
      </c>
      <c r="I314" s="182" t="s">
        <v>16</v>
      </c>
    </row>
    <row r="315" spans="1:9" x14ac:dyDescent="0.25">
      <c r="A315" s="64" t="s">
        <v>211</v>
      </c>
      <c r="B315" s="62" t="s">
        <v>228</v>
      </c>
      <c r="C315" s="188"/>
      <c r="D315" s="31">
        <v>1.1400462962962963E-3</v>
      </c>
      <c r="E315" s="31">
        <v>1.1313657407407407E-3</v>
      </c>
      <c r="F315" s="211">
        <f>IF(D315="","",IF(D315="DQ","DQ",IF(D315="DNF","DNF",IF(D315="DNS","DNS",AVERAGE(D315,E315)))))</f>
        <v>1.1357060185185185E-3</v>
      </c>
      <c r="G315" s="216"/>
      <c r="H315" s="212">
        <f>IF(F315="DNS","DNS",IF(F315="DQ","DQ",IF(F315="","",IF(F315="DNF","DNF",RANK(F315,$F$315:$F$346,1)))))</f>
        <v>1</v>
      </c>
      <c r="I315" s="213">
        <f>IF(F315="DNF","0",IF(F315="","",LOOKUP(H315,Valeurs!$A$4:'Valeurs'!$A$46,Valeurs!$B$4:'Valeurs'!$B$46)))</f>
        <v>20</v>
      </c>
    </row>
    <row r="316" spans="1:9" x14ac:dyDescent="0.25">
      <c r="A316" s="65"/>
      <c r="B316" s="62" t="s">
        <v>246</v>
      </c>
      <c r="C316" s="195"/>
      <c r="D316" s="43"/>
      <c r="E316" s="43"/>
      <c r="F316" s="44"/>
      <c r="G316" s="217"/>
      <c r="H316" s="218"/>
      <c r="I316" s="219">
        <f>I315</f>
        <v>20</v>
      </c>
    </row>
    <row r="317" spans="1:9" x14ac:dyDescent="0.25">
      <c r="A317" s="66"/>
      <c r="B317" s="62" t="s">
        <v>238</v>
      </c>
      <c r="C317" s="195"/>
      <c r="D317" s="44"/>
      <c r="E317" s="44"/>
      <c r="F317" s="44"/>
      <c r="G317" s="217"/>
      <c r="H317" s="218"/>
      <c r="I317" s="219">
        <f>I315</f>
        <v>20</v>
      </c>
    </row>
    <row r="318" spans="1:9" ht="15.75" thickBot="1" x14ac:dyDescent="0.3">
      <c r="A318" s="67"/>
      <c r="B318" s="62" t="s">
        <v>273</v>
      </c>
      <c r="C318" s="202"/>
      <c r="D318" s="45"/>
      <c r="E318" s="45"/>
      <c r="F318" s="45"/>
      <c r="G318" s="220"/>
      <c r="H318" s="214"/>
      <c r="I318" s="215">
        <f>I315</f>
        <v>20</v>
      </c>
    </row>
    <row r="319" spans="1:9" x14ac:dyDescent="0.25">
      <c r="A319" s="64" t="s">
        <v>131</v>
      </c>
      <c r="B319" s="62" t="s">
        <v>253</v>
      </c>
      <c r="C319" s="188"/>
      <c r="D319" s="31">
        <v>1.1899305555555556E-3</v>
      </c>
      <c r="E319" s="31">
        <v>1.195023148148148E-3</v>
      </c>
      <c r="F319" s="211">
        <f t="shared" ref="F319" si="125">IF(D319="","",IF(D319="DQ","DQ",IF(D319="DNF","DNF",IF(D319="DNS","DNS",AVERAGE(D319,E319)))))</f>
        <v>1.1924768518518517E-3</v>
      </c>
      <c r="G319" s="216"/>
      <c r="H319" s="212">
        <f t="shared" ref="H319" si="126">IF(F319="DNS","DNS",IF(F319="DQ","DQ",IF(F319="","",IF(F319="DNF","DNF",RANK(F319,$F$315:$F$346,1)))))</f>
        <v>2</v>
      </c>
      <c r="I319" s="213">
        <f>IF(F319="DNF","0",IF(F319="","",LOOKUP(H319,Valeurs!$A$4:'Valeurs'!$A$46,Valeurs!$B$4:'Valeurs'!$B$46)))</f>
        <v>18</v>
      </c>
    </row>
    <row r="320" spans="1:9" x14ac:dyDescent="0.25">
      <c r="A320" s="65"/>
      <c r="B320" s="62" t="s">
        <v>269</v>
      </c>
      <c r="C320" s="195"/>
      <c r="D320" s="43"/>
      <c r="E320" s="43"/>
      <c r="F320" s="44"/>
      <c r="G320" s="217"/>
      <c r="H320" s="218"/>
      <c r="I320" s="219">
        <f t="shared" ref="I320" si="127">I319</f>
        <v>18</v>
      </c>
    </row>
    <row r="321" spans="1:9" x14ac:dyDescent="0.25">
      <c r="A321" s="66"/>
      <c r="B321" s="62" t="s">
        <v>255</v>
      </c>
      <c r="C321" s="195"/>
      <c r="D321" s="44"/>
      <c r="E321" s="44"/>
      <c r="F321" s="44"/>
      <c r="G321" s="217"/>
      <c r="H321" s="218"/>
      <c r="I321" s="219">
        <f t="shared" ref="I321" si="128">I319</f>
        <v>18</v>
      </c>
    </row>
    <row r="322" spans="1:9" ht="15.75" thickBot="1" x14ac:dyDescent="0.3">
      <c r="A322" s="67"/>
      <c r="B322" s="62" t="s">
        <v>214</v>
      </c>
      <c r="C322" s="202"/>
      <c r="D322" s="45"/>
      <c r="E322" s="45"/>
      <c r="F322" s="45"/>
      <c r="G322" s="220"/>
      <c r="H322" s="214"/>
      <c r="I322" s="215">
        <f t="shared" ref="I322" si="129">I319</f>
        <v>18</v>
      </c>
    </row>
    <row r="323" spans="1:9" x14ac:dyDescent="0.25">
      <c r="A323" s="64" t="s">
        <v>127</v>
      </c>
      <c r="B323" s="62" t="s">
        <v>268</v>
      </c>
      <c r="C323" s="188"/>
      <c r="D323" s="31">
        <v>1.502777777777778E-3</v>
      </c>
      <c r="E323" s="31">
        <v>1.5068287037037038E-3</v>
      </c>
      <c r="F323" s="211">
        <f t="shared" ref="F323" si="130">IF(D323="","",IF(D323="DQ","DQ",IF(D323="DNF","DNF",IF(D323="DNS","DNS",AVERAGE(D323,E323)))))</f>
        <v>1.504803240740741E-3</v>
      </c>
      <c r="G323" s="216"/>
      <c r="H323" s="212">
        <f t="shared" ref="H323" si="131">IF(F323="DNS","DNS",IF(F323="DQ","DQ",IF(F323="","",IF(F323="DNF","DNF",RANK(F323,$F$315:$F$346,1)))))</f>
        <v>3</v>
      </c>
      <c r="I323" s="213">
        <f>IF(F323="DNF","0",IF(F323="","",LOOKUP(H323,Valeurs!$A$4:'Valeurs'!$A$46,Valeurs!$B$4:'Valeurs'!$B$46)))</f>
        <v>16</v>
      </c>
    </row>
    <row r="324" spans="1:9" x14ac:dyDescent="0.25">
      <c r="A324" s="65"/>
      <c r="B324" s="62" t="s">
        <v>195</v>
      </c>
      <c r="C324" s="195"/>
      <c r="D324" s="43"/>
      <c r="E324" s="43"/>
      <c r="F324" s="44"/>
      <c r="G324" s="217"/>
      <c r="H324" s="218"/>
      <c r="I324" s="219">
        <f t="shared" ref="I324" si="132">I323</f>
        <v>16</v>
      </c>
    </row>
    <row r="325" spans="1:9" x14ac:dyDescent="0.25">
      <c r="A325" s="66"/>
      <c r="B325" s="62" t="s">
        <v>189</v>
      </c>
      <c r="C325" s="195"/>
      <c r="D325" s="44"/>
      <c r="E325" s="44"/>
      <c r="F325" s="44"/>
      <c r="G325" s="217"/>
      <c r="H325" s="218"/>
      <c r="I325" s="219">
        <f t="shared" ref="I325" si="133">I323</f>
        <v>16</v>
      </c>
    </row>
    <row r="326" spans="1:9" ht="15.75" thickBot="1" x14ac:dyDescent="0.3">
      <c r="A326" s="67"/>
      <c r="B326" s="62" t="s">
        <v>272</v>
      </c>
      <c r="C326" s="202"/>
      <c r="D326" s="45"/>
      <c r="E326" s="45"/>
      <c r="F326" s="45"/>
      <c r="G326" s="220"/>
      <c r="H326" s="214"/>
      <c r="I326" s="215">
        <f t="shared" ref="I326" si="134">I323</f>
        <v>16</v>
      </c>
    </row>
    <row r="327" spans="1:9" x14ac:dyDescent="0.25">
      <c r="A327" s="64"/>
      <c r="B327" s="61"/>
      <c r="C327" s="188"/>
      <c r="D327" s="31"/>
      <c r="E327" s="31"/>
      <c r="F327" s="211" t="str">
        <f t="shared" ref="F327" si="135">IF(D327="","",IF(D327="DQ","DQ",IF(D327="DNF","DNF",IF(D327="DNS","DNS",AVERAGE(D327,E327)))))</f>
        <v/>
      </c>
      <c r="G327" s="216"/>
      <c r="H327" s="212" t="str">
        <f t="shared" ref="H327" si="136">IF(F327="DNS","DNS",IF(F327="DQ","DQ",IF(F327="","",IF(F327="DNF","DNF",RANK(F327,$F$315:$F$346,1)))))</f>
        <v/>
      </c>
      <c r="I327" s="213" t="str">
        <f>IF(F327="DNF","0",IF(F327="","",LOOKUP(H327,Valeurs!$A$4:'Valeurs'!$A$46,Valeurs!$B$4:'Valeurs'!$B$46)))</f>
        <v/>
      </c>
    </row>
    <row r="328" spans="1:9" x14ac:dyDescent="0.25">
      <c r="A328" s="65"/>
      <c r="B328" s="62"/>
      <c r="C328" s="195"/>
      <c r="D328" s="43"/>
      <c r="E328" s="43"/>
      <c r="F328" s="44"/>
      <c r="G328" s="217"/>
      <c r="H328" s="218"/>
      <c r="I328" s="219" t="str">
        <f t="shared" ref="I328" si="137">I327</f>
        <v/>
      </c>
    </row>
    <row r="329" spans="1:9" x14ac:dyDescent="0.25">
      <c r="A329" s="66"/>
      <c r="B329" s="62"/>
      <c r="C329" s="195"/>
      <c r="D329" s="44"/>
      <c r="E329" s="44"/>
      <c r="F329" s="44"/>
      <c r="G329" s="217"/>
      <c r="H329" s="218"/>
      <c r="I329" s="219" t="str">
        <f t="shared" ref="I329" si="138">I327</f>
        <v/>
      </c>
    </row>
    <row r="330" spans="1:9" ht="15.75" thickBot="1" x14ac:dyDescent="0.3">
      <c r="A330" s="67"/>
      <c r="B330" s="63"/>
      <c r="C330" s="202"/>
      <c r="D330" s="45"/>
      <c r="E330" s="45"/>
      <c r="F330" s="45"/>
      <c r="G330" s="220"/>
      <c r="H330" s="214"/>
      <c r="I330" s="215" t="str">
        <f t="shared" ref="I330" si="139">I327</f>
        <v/>
      </c>
    </row>
    <row r="331" spans="1:9" x14ac:dyDescent="0.25">
      <c r="A331" s="64"/>
      <c r="B331" s="61"/>
      <c r="C331" s="188"/>
      <c r="D331" s="31"/>
      <c r="E331" s="31"/>
      <c r="F331" s="211" t="str">
        <f t="shared" ref="F331" si="140">IF(D331="","",IF(D331="DQ","DQ",IF(D331="DNF","DNF",IF(D331="DNS","DNS",AVERAGE(D331,E331)))))</f>
        <v/>
      </c>
      <c r="G331" s="216"/>
      <c r="H331" s="212" t="str">
        <f t="shared" ref="H331" si="141">IF(F331="DNS","DNS",IF(F331="DQ","DQ",IF(F331="","",IF(F331="DNF","DNF",RANK(F331,$F$315:$F$346,1)))))</f>
        <v/>
      </c>
      <c r="I331" s="213" t="str">
        <f>IF(F331="DNF","0",IF(F331="","",LOOKUP(H331,Valeurs!$A$4:'Valeurs'!$A$46,Valeurs!$B$4:'Valeurs'!$B$46)))</f>
        <v/>
      </c>
    </row>
    <row r="332" spans="1:9" x14ac:dyDescent="0.25">
      <c r="A332" s="65"/>
      <c r="B332" s="62"/>
      <c r="C332" s="195"/>
      <c r="D332" s="43"/>
      <c r="E332" s="43"/>
      <c r="F332" s="44"/>
      <c r="G332" s="217"/>
      <c r="H332" s="218"/>
      <c r="I332" s="219" t="str">
        <f t="shared" ref="I332" si="142">I331</f>
        <v/>
      </c>
    </row>
    <row r="333" spans="1:9" x14ac:dyDescent="0.25">
      <c r="A333" s="66"/>
      <c r="B333" s="62"/>
      <c r="C333" s="195"/>
      <c r="D333" s="44"/>
      <c r="E333" s="44"/>
      <c r="F333" s="44"/>
      <c r="G333" s="217"/>
      <c r="H333" s="218"/>
      <c r="I333" s="219" t="str">
        <f t="shared" ref="I333" si="143">I331</f>
        <v/>
      </c>
    </row>
    <row r="334" spans="1:9" ht="15.75" thickBot="1" x14ac:dyDescent="0.3">
      <c r="A334" s="67"/>
      <c r="B334" s="63"/>
      <c r="C334" s="202"/>
      <c r="D334" s="45"/>
      <c r="E334" s="45"/>
      <c r="F334" s="45"/>
      <c r="G334" s="220"/>
      <c r="H334" s="214"/>
      <c r="I334" s="215" t="str">
        <f t="shared" ref="I334" si="144">I331</f>
        <v/>
      </c>
    </row>
    <row r="335" spans="1:9" x14ac:dyDescent="0.25">
      <c r="A335" s="64"/>
      <c r="B335" s="61"/>
      <c r="C335" s="188"/>
      <c r="D335" s="31"/>
      <c r="E335" s="31"/>
      <c r="F335" s="211" t="str">
        <f t="shared" ref="F335" si="145">IF(D335="","",IF(D335="DQ","DQ",IF(D335="DNF","DNF",IF(D335="DNS","DNS",AVERAGE(D335,E335)))))</f>
        <v/>
      </c>
      <c r="G335" s="216"/>
      <c r="H335" s="212" t="str">
        <f t="shared" ref="H335" si="146">IF(F335="DNS","DNS",IF(F335="DQ","DQ",IF(F335="","",IF(F335="DNF","DNF",RANK(F335,$F$315:$F$346,1)))))</f>
        <v/>
      </c>
      <c r="I335" s="213" t="str">
        <f>IF(F335="DNF","0",IF(F335="","",LOOKUP(H335,Valeurs!$A$4:'Valeurs'!$A$46,Valeurs!$B$4:'Valeurs'!$B$46)))</f>
        <v/>
      </c>
    </row>
    <row r="336" spans="1:9" x14ac:dyDescent="0.25">
      <c r="A336" s="65"/>
      <c r="B336" s="62"/>
      <c r="C336" s="195"/>
      <c r="D336" s="43"/>
      <c r="E336" s="43"/>
      <c r="F336" s="44"/>
      <c r="G336" s="217"/>
      <c r="H336" s="218"/>
      <c r="I336" s="219" t="str">
        <f t="shared" ref="I336" si="147">I335</f>
        <v/>
      </c>
    </row>
    <row r="337" spans="1:9" x14ac:dyDescent="0.25">
      <c r="A337" s="66"/>
      <c r="B337" s="62"/>
      <c r="C337" s="195"/>
      <c r="D337" s="44"/>
      <c r="E337" s="44"/>
      <c r="F337" s="44"/>
      <c r="G337" s="217"/>
      <c r="H337" s="218"/>
      <c r="I337" s="219" t="str">
        <f t="shared" ref="I337" si="148">I335</f>
        <v/>
      </c>
    </row>
    <row r="338" spans="1:9" ht="15.75" thickBot="1" x14ac:dyDescent="0.3">
      <c r="A338" s="67"/>
      <c r="B338" s="63"/>
      <c r="C338" s="202"/>
      <c r="D338" s="45"/>
      <c r="E338" s="45"/>
      <c r="F338" s="45"/>
      <c r="G338" s="220"/>
      <c r="H338" s="214"/>
      <c r="I338" s="215" t="str">
        <f t="shared" ref="I338" si="149">I335</f>
        <v/>
      </c>
    </row>
    <row r="339" spans="1:9" x14ac:dyDescent="0.25">
      <c r="A339" s="64"/>
      <c r="B339" s="61"/>
      <c r="C339" s="188"/>
      <c r="D339" s="31"/>
      <c r="E339" s="31"/>
      <c r="F339" s="211" t="str">
        <f t="shared" ref="F339" si="150">IF(D339="","",IF(D339="DQ","DQ",IF(D339="DNF","DNF",IF(D339="DNS","DNS",AVERAGE(D339,E339)))))</f>
        <v/>
      </c>
      <c r="G339" s="216"/>
      <c r="H339" s="212" t="str">
        <f t="shared" ref="H339" si="151">IF(F339="DNS","DNS",IF(F339="DQ","DQ",IF(F339="","",IF(F339="DNF","DNF",RANK(F339,$F$315:$F$346,1)))))</f>
        <v/>
      </c>
      <c r="I339" s="213" t="str">
        <f>IF(F339="DNF","0",IF(F339="","",LOOKUP(H339,Valeurs!$A$4:'Valeurs'!$A$46,Valeurs!$B$4:'Valeurs'!$B$46)))</f>
        <v/>
      </c>
    </row>
    <row r="340" spans="1:9" x14ac:dyDescent="0.25">
      <c r="A340" s="65"/>
      <c r="B340" s="62"/>
      <c r="C340" s="195"/>
      <c r="D340" s="43"/>
      <c r="E340" s="43"/>
      <c r="F340" s="44"/>
      <c r="G340" s="217"/>
      <c r="H340" s="218"/>
      <c r="I340" s="219" t="str">
        <f t="shared" ref="I340" si="152">I339</f>
        <v/>
      </c>
    </row>
    <row r="341" spans="1:9" x14ac:dyDescent="0.25">
      <c r="A341" s="66"/>
      <c r="B341" s="62"/>
      <c r="C341" s="195"/>
      <c r="D341" s="44"/>
      <c r="E341" s="44"/>
      <c r="F341" s="44"/>
      <c r="G341" s="217"/>
      <c r="H341" s="218"/>
      <c r="I341" s="219" t="str">
        <f t="shared" ref="I341" si="153">I339</f>
        <v/>
      </c>
    </row>
    <row r="342" spans="1:9" ht="15.75" thickBot="1" x14ac:dyDescent="0.3">
      <c r="A342" s="67"/>
      <c r="B342" s="63"/>
      <c r="C342" s="202"/>
      <c r="D342" s="45"/>
      <c r="E342" s="45"/>
      <c r="F342" s="45"/>
      <c r="G342" s="220"/>
      <c r="H342" s="214"/>
      <c r="I342" s="215" t="str">
        <f t="shared" ref="I342" si="154">I339</f>
        <v/>
      </c>
    </row>
    <row r="343" spans="1:9" x14ac:dyDescent="0.25">
      <c r="A343" s="64"/>
      <c r="B343" s="61"/>
      <c r="C343" s="188"/>
      <c r="D343" s="31"/>
      <c r="E343" s="31"/>
      <c r="F343" s="211" t="str">
        <f t="shared" ref="F343" si="155">IF(D343="","",IF(D343="DQ","DQ",IF(D343="DNF","DNF",IF(D343="DNS","DNS",AVERAGE(D343,E343)))))</f>
        <v/>
      </c>
      <c r="G343" s="216"/>
      <c r="H343" s="212" t="str">
        <f t="shared" ref="H343" si="156">IF(F343="DNS","DNS",IF(F343="DQ","DQ",IF(F343="","",IF(F343="DNF","DNF",RANK(F343,$F$315:$F$346,1)))))</f>
        <v/>
      </c>
      <c r="I343" s="213" t="str">
        <f>IF(F343="DNF","0",IF(F343="","",LOOKUP(H343,Valeurs!$A$4:'Valeurs'!$A$46,Valeurs!$B$4:'Valeurs'!$B$46)))</f>
        <v/>
      </c>
    </row>
    <row r="344" spans="1:9" x14ac:dyDescent="0.25">
      <c r="A344" s="65"/>
      <c r="B344" s="62"/>
      <c r="C344" s="195"/>
      <c r="D344" s="43"/>
      <c r="E344" s="43"/>
      <c r="F344" s="44"/>
      <c r="G344" s="217"/>
      <c r="H344" s="218"/>
      <c r="I344" s="219" t="str">
        <f t="shared" ref="I344" si="157">I343</f>
        <v/>
      </c>
    </row>
    <row r="345" spans="1:9" x14ac:dyDescent="0.25">
      <c r="A345" s="66"/>
      <c r="B345" s="62"/>
      <c r="C345" s="195"/>
      <c r="D345" s="44"/>
      <c r="E345" s="44"/>
      <c r="F345" s="44"/>
      <c r="G345" s="217"/>
      <c r="H345" s="218"/>
      <c r="I345" s="219" t="str">
        <f t="shared" ref="I345" si="158">I343</f>
        <v/>
      </c>
    </row>
    <row r="346" spans="1:9" ht="15.75" thickBot="1" x14ac:dyDescent="0.3">
      <c r="A346" s="67"/>
      <c r="B346" s="63"/>
      <c r="C346" s="202"/>
      <c r="D346" s="45"/>
      <c r="E346" s="45"/>
      <c r="F346" s="45"/>
      <c r="G346" s="220"/>
      <c r="H346" s="214"/>
      <c r="I346" s="215" t="str">
        <f t="shared" ref="I346" si="159">I343</f>
        <v/>
      </c>
    </row>
  </sheetData>
  <mergeCells count="10">
    <mergeCell ref="A206:I207"/>
    <mergeCell ref="A240:I241"/>
    <mergeCell ref="A276:I277"/>
    <mergeCell ref="A312:I313"/>
    <mergeCell ref="A2:I3"/>
    <mergeCell ref="A36:I37"/>
    <mergeCell ref="A70:I71"/>
    <mergeCell ref="A104:I105"/>
    <mergeCell ref="A138:I139"/>
    <mergeCell ref="A172:I173"/>
  </mergeCells>
  <dataValidations count="4">
    <dataValidation type="list" allowBlank="1" showInputMessage="1" showErrorMessage="1" sqref="A279:A290 A5:A20 A243:A254 A315:A346">
      <formula1>ClubH</formula1>
    </dataValidation>
    <dataValidation type="list" allowBlank="1" showInputMessage="1" showErrorMessage="1" sqref="B331:B346 B17:B20 B5:B6 B251:B254 B283:B290 B323:B326">
      <formula1>SeniorH</formula1>
    </dataValidation>
    <dataValidation type="list" allowBlank="1" showInputMessage="1" showErrorMessage="1" sqref="B291:B310 B21:B34 B255:B274 B327:B330">
      <formula1>SeniorH</formula1>
    </dataValidation>
    <dataValidation type="list" allowBlank="1" showInputMessage="1" showErrorMessage="1" sqref="A255:A274 A21:A34 A291:A310">
      <formula1>ClubH</formula1>
    </dataValidation>
  </dataValidations>
  <pageMargins left="0.70866141732283472" right="0.70866141732283472" top="1.1417322834645669" bottom="0.74803149606299213" header="0.31496062992125984" footer="0.31496062992125984"/>
  <pageSetup orientation="portrait" r:id="rId1"/>
  <headerFooter>
    <oddHeader>&amp;C&amp;"-,Gras"&amp;12Compilation Régionale
Physique
Senior Homme</oddHeader>
    <oddFooter>&amp;L2016-02-07&amp;C&amp;G</oddFooter>
  </headerFooter>
  <rowBreaks count="5" manualBreakCount="5">
    <brk id="35" max="16383" man="1"/>
    <brk id="69" max="16383" man="1"/>
    <brk id="103" max="16383" man="1"/>
    <brk id="137" max="16383" man="1"/>
    <brk id="171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FF0000"/>
  </sheetPr>
  <dimension ref="A1:T344"/>
  <sheetViews>
    <sheetView topLeftCell="A31" zoomScaleNormal="100" workbookViewId="0">
      <selection activeCell="B137" sqref="B137"/>
    </sheetView>
  </sheetViews>
  <sheetFormatPr baseColWidth="10" defaultColWidth="11.5703125" defaultRowHeight="15" x14ac:dyDescent="0.25"/>
  <cols>
    <col min="1" max="1" width="12.7109375" customWidth="1"/>
    <col min="2" max="2" width="30.7109375" customWidth="1"/>
    <col min="3" max="3" width="7.7109375" customWidth="1"/>
    <col min="4" max="4" width="9.7109375" customWidth="1"/>
    <col min="5" max="5" width="10.28515625" customWidth="1"/>
    <col min="6" max="6" width="5.7109375" customWidth="1"/>
    <col min="7" max="7" width="10.28515625" customWidth="1"/>
    <col min="8" max="8" width="5.7109375" customWidth="1"/>
    <col min="9" max="9" width="10.28515625" customWidth="1"/>
    <col min="10" max="10" width="5.7109375" customWidth="1"/>
    <col min="11" max="11" width="10.28515625" customWidth="1"/>
    <col min="12" max="12" width="5.7109375" customWidth="1"/>
    <col min="13" max="13" width="10.28515625" customWidth="1"/>
    <col min="14" max="14" width="5.7109375" customWidth="1"/>
    <col min="15" max="15" width="10.28515625" customWidth="1"/>
    <col min="16" max="16" width="5.7109375" customWidth="1"/>
    <col min="17" max="17" width="10.28515625" customWidth="1"/>
    <col min="18" max="18" width="5.7109375" customWidth="1"/>
    <col min="19" max="19" width="10.28515625" customWidth="1"/>
    <col min="20" max="20" width="5.7109375" customWidth="1"/>
  </cols>
  <sheetData>
    <row r="1" spans="1:18" ht="15.75" thickBot="1" x14ac:dyDescent="0.3"/>
    <row r="2" spans="1:18" s="35" customFormat="1" ht="21.75" thickBot="1" x14ac:dyDescent="0.3">
      <c r="A2" s="388" t="s">
        <v>51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89"/>
      <c r="O2"/>
      <c r="P2"/>
      <c r="Q2"/>
      <c r="R2"/>
    </row>
    <row r="3" spans="1:18" s="35" customFormat="1" ht="15.75" thickBot="1" x14ac:dyDescent="0.3">
      <c r="A3" s="392" t="s">
        <v>10</v>
      </c>
      <c r="B3" s="392" t="s">
        <v>11</v>
      </c>
      <c r="C3" s="392" t="s">
        <v>42</v>
      </c>
      <c r="D3" s="392" t="s">
        <v>43</v>
      </c>
      <c r="E3" s="392" t="s">
        <v>44</v>
      </c>
      <c r="F3" s="392"/>
      <c r="G3" s="392" t="s">
        <v>45</v>
      </c>
      <c r="H3" s="392"/>
      <c r="I3" s="392" t="s">
        <v>46</v>
      </c>
      <c r="J3" s="392"/>
      <c r="K3" s="392" t="s">
        <v>47</v>
      </c>
      <c r="L3" s="392"/>
      <c r="M3" s="392" t="s">
        <v>48</v>
      </c>
      <c r="N3" s="392"/>
      <c r="O3"/>
      <c r="P3"/>
      <c r="Q3"/>
      <c r="R3"/>
    </row>
    <row r="4" spans="1:18" s="35" customFormat="1" ht="15.75" thickBot="1" x14ac:dyDescent="0.3">
      <c r="A4" s="396"/>
      <c r="B4" s="396"/>
      <c r="C4" s="396"/>
      <c r="D4" s="396"/>
      <c r="E4" s="36" t="s">
        <v>8</v>
      </c>
      <c r="F4" s="36" t="s">
        <v>15</v>
      </c>
      <c r="G4" s="36" t="s">
        <v>8</v>
      </c>
      <c r="H4" s="36" t="s">
        <v>15</v>
      </c>
      <c r="I4" s="36" t="s">
        <v>8</v>
      </c>
      <c r="J4" s="36" t="s">
        <v>15</v>
      </c>
      <c r="K4" s="36" t="s">
        <v>8</v>
      </c>
      <c r="L4" s="36" t="s">
        <v>15</v>
      </c>
      <c r="M4" s="36" t="s">
        <v>8</v>
      </c>
      <c r="N4" s="36" t="s">
        <v>15</v>
      </c>
      <c r="O4"/>
      <c r="P4"/>
      <c r="Q4"/>
      <c r="R4"/>
    </row>
    <row r="5" spans="1:18" x14ac:dyDescent="0.25">
      <c r="A5" s="1" t="str">
        <f>Inscription!A2</f>
        <v>SSSL</v>
      </c>
      <c r="B5" s="2" t="str">
        <f>Inscription!B2</f>
        <v>Missy Roy</v>
      </c>
      <c r="C5" s="87" t="str">
        <f>IF(E5="","",RANK(D5,$D$5:$D$34))</f>
        <v/>
      </c>
      <c r="D5" s="87" t="str">
        <f>IF(E5="","",SUM(E5,G5,I5,K5,M5))</f>
        <v/>
      </c>
      <c r="E5" s="88" t="str">
        <f>'11 ans et -'!I5</f>
        <v/>
      </c>
      <c r="F5" s="89" t="str">
        <f>'11 ans et -'!H5</f>
        <v/>
      </c>
      <c r="G5" s="88">
        <f>'11 ans et -'!I39</f>
        <v>8</v>
      </c>
      <c r="H5" s="89">
        <f>'11 ans et -'!H39</f>
        <v>9</v>
      </c>
      <c r="I5" s="88">
        <f>'11 ans et -'!I73</f>
        <v>10</v>
      </c>
      <c r="J5" s="89">
        <f>'11 ans et -'!H73</f>
        <v>8</v>
      </c>
      <c r="K5" s="88">
        <f>'11 ans et -'!I107</f>
        <v>12</v>
      </c>
      <c r="L5" s="89">
        <f>'11 ans et -'!H107</f>
        <v>6</v>
      </c>
      <c r="M5" s="88">
        <f>'11 ans et -'!I141</f>
        <v>10</v>
      </c>
      <c r="N5" s="89">
        <f>'11 ans et -'!H141</f>
        <v>8</v>
      </c>
    </row>
    <row r="6" spans="1:18" x14ac:dyDescent="0.25">
      <c r="A6" s="3" t="str">
        <f>Inscription!A3</f>
        <v>CASO</v>
      </c>
      <c r="B6" s="4" t="str">
        <f>Inscription!B3</f>
        <v>Étienne Roy</v>
      </c>
      <c r="C6" s="90" t="str">
        <f t="shared" ref="C6:C34" si="0">IF(E6="","",RANK(D6,$D$5:$D$34))</f>
        <v/>
      </c>
      <c r="D6" s="90" t="str">
        <f t="shared" ref="D6:D34" si="1">IF(E6="","",SUM(E6,G6,I6,K6,M6))</f>
        <v/>
      </c>
      <c r="E6" s="91" t="str">
        <f>'11 ans et -'!I6</f>
        <v/>
      </c>
      <c r="F6" s="92" t="str">
        <f>'11 ans et -'!H6</f>
        <v/>
      </c>
      <c r="G6" s="91">
        <f>'11 ans et -'!I40</f>
        <v>12</v>
      </c>
      <c r="H6" s="92">
        <f>'11 ans et -'!H40</f>
        <v>6</v>
      </c>
      <c r="I6" s="91">
        <f>'11 ans et -'!I74</f>
        <v>14</v>
      </c>
      <c r="J6" s="92">
        <f>'11 ans et -'!H74</f>
        <v>4</v>
      </c>
      <c r="K6" s="91">
        <f>'11 ans et -'!I108</f>
        <v>16</v>
      </c>
      <c r="L6" s="92">
        <f>'11 ans et -'!H108</f>
        <v>3</v>
      </c>
      <c r="M6" s="91">
        <f>'11 ans et -'!I142</f>
        <v>14</v>
      </c>
      <c r="N6" s="92">
        <f>'11 ans et -'!H142</f>
        <v>4</v>
      </c>
    </row>
    <row r="7" spans="1:18" x14ac:dyDescent="0.25">
      <c r="A7" s="3" t="str">
        <f>Inscription!A4</f>
        <v>CAEM</v>
      </c>
      <c r="B7" s="4" t="str">
        <f>Inscription!B4</f>
        <v>Emmy Mastrovito</v>
      </c>
      <c r="C7" s="90" t="str">
        <f t="shared" si="0"/>
        <v/>
      </c>
      <c r="D7" s="90" t="str">
        <f t="shared" si="1"/>
        <v/>
      </c>
      <c r="E7" s="91" t="str">
        <f>'11 ans et -'!I7</f>
        <v/>
      </c>
      <c r="F7" s="92" t="str">
        <f>'11 ans et -'!H7</f>
        <v/>
      </c>
      <c r="G7" s="91">
        <f>'11 ans et -'!I41</f>
        <v>16</v>
      </c>
      <c r="H7" s="92">
        <f>'11 ans et -'!H41</f>
        <v>3</v>
      </c>
      <c r="I7" s="91">
        <f>'11 ans et -'!I75</f>
        <v>13</v>
      </c>
      <c r="J7" s="92">
        <f>'11 ans et -'!H75</f>
        <v>5</v>
      </c>
      <c r="K7" s="91">
        <f>'11 ans et -'!I109</f>
        <v>18</v>
      </c>
      <c r="L7" s="92">
        <f>'11 ans et -'!H109</f>
        <v>2</v>
      </c>
      <c r="M7" s="91">
        <f>'11 ans et -'!I143</f>
        <v>18</v>
      </c>
      <c r="N7" s="92">
        <f>'11 ans et -'!H143</f>
        <v>2</v>
      </c>
    </row>
    <row r="8" spans="1:18" x14ac:dyDescent="0.25">
      <c r="A8" s="3" t="str">
        <f>Inscription!A5</f>
        <v>Dam'eauclès</v>
      </c>
      <c r="B8" s="4" t="str">
        <f>Inscription!B5</f>
        <v>Katherine Gaulin</v>
      </c>
      <c r="C8" s="90" t="str">
        <f t="shared" si="0"/>
        <v/>
      </c>
      <c r="D8" s="90" t="str">
        <f t="shared" si="1"/>
        <v/>
      </c>
      <c r="E8" s="91" t="str">
        <f>'11 ans et -'!I8</f>
        <v/>
      </c>
      <c r="F8" s="92" t="str">
        <f>'11 ans et -'!H8</f>
        <v/>
      </c>
      <c r="G8" s="91">
        <f>'11 ans et -'!I42</f>
        <v>11</v>
      </c>
      <c r="H8" s="92">
        <f>'11 ans et -'!H42</f>
        <v>7</v>
      </c>
      <c r="I8" s="91">
        <f>'11 ans et -'!I76</f>
        <v>6</v>
      </c>
      <c r="J8" s="92">
        <f>'11 ans et -'!H76</f>
        <v>11</v>
      </c>
      <c r="K8" s="91">
        <f>'11 ans et -'!I110</f>
        <v>7</v>
      </c>
      <c r="L8" s="92">
        <f>'11 ans et -'!H110</f>
        <v>10</v>
      </c>
      <c r="M8" s="91">
        <f>'11 ans et -'!I144</f>
        <v>5</v>
      </c>
      <c r="N8" s="92">
        <f>'11 ans et -'!H144</f>
        <v>12</v>
      </c>
    </row>
    <row r="9" spans="1:18" x14ac:dyDescent="0.25">
      <c r="A9" s="3" t="str">
        <f>Inscription!A6</f>
        <v>Dam'eauclès</v>
      </c>
      <c r="B9" s="4" t="str">
        <f>Inscription!B6</f>
        <v>Théodore Turgeon</v>
      </c>
      <c r="C9" s="90" t="str">
        <f t="shared" si="0"/>
        <v/>
      </c>
      <c r="D9" s="90" t="str">
        <f>IF(E9="","",SUM(E9,G9,I9,K9,M9))</f>
        <v/>
      </c>
      <c r="E9" s="91" t="str">
        <f>'11 ans et -'!I9</f>
        <v/>
      </c>
      <c r="F9" s="92" t="str">
        <f>'11 ans et -'!H9</f>
        <v/>
      </c>
      <c r="G9" s="91">
        <f>'11 ans et -'!I43</f>
        <v>4</v>
      </c>
      <c r="H9" s="92">
        <f>'11 ans et -'!H43</f>
        <v>13</v>
      </c>
      <c r="I9" s="91">
        <f>'11 ans et -'!I77</f>
        <v>7</v>
      </c>
      <c r="J9" s="92">
        <f>'11 ans et -'!H77</f>
        <v>10</v>
      </c>
      <c r="K9" s="91">
        <f>'11 ans et -'!I111</f>
        <v>2</v>
      </c>
      <c r="L9" s="92">
        <f>'11 ans et -'!H111</f>
        <v>15</v>
      </c>
      <c r="M9" s="91">
        <f>'11 ans et -'!I145</f>
        <v>3</v>
      </c>
      <c r="N9" s="92">
        <f>'11 ans et -'!H145</f>
        <v>14</v>
      </c>
    </row>
    <row r="10" spans="1:18" x14ac:dyDescent="0.25">
      <c r="A10" s="3" t="str">
        <f>Inscription!A7</f>
        <v>30deux</v>
      </c>
      <c r="B10" s="4" t="str">
        <f>Inscription!B7</f>
        <v>Émilie Tessier</v>
      </c>
      <c r="C10" s="90" t="str">
        <f t="shared" si="0"/>
        <v/>
      </c>
      <c r="D10" s="90" t="str">
        <f t="shared" si="1"/>
        <v/>
      </c>
      <c r="E10" s="91" t="str">
        <f>'11 ans et -'!I10</f>
        <v/>
      </c>
      <c r="F10" s="92" t="str">
        <f>'11 ans et -'!H10</f>
        <v/>
      </c>
      <c r="G10" s="91">
        <f>'11 ans et -'!I44</f>
        <v>14</v>
      </c>
      <c r="H10" s="92">
        <f>'11 ans et -'!H44</f>
        <v>4</v>
      </c>
      <c r="I10" s="91">
        <f>'11 ans et -'!I78</f>
        <v>18</v>
      </c>
      <c r="J10" s="92">
        <f>'11 ans et -'!H78</f>
        <v>2</v>
      </c>
      <c r="K10" s="91">
        <f>'11 ans et -'!I112</f>
        <v>11</v>
      </c>
      <c r="L10" s="92">
        <f>'11 ans et -'!H112</f>
        <v>7</v>
      </c>
      <c r="M10" s="91">
        <f>'11 ans et -'!I146</f>
        <v>16</v>
      </c>
      <c r="N10" s="92">
        <f>'11 ans et -'!H146</f>
        <v>3</v>
      </c>
    </row>
    <row r="11" spans="1:18" x14ac:dyDescent="0.25">
      <c r="A11" s="3" t="str">
        <f>Inscription!A8</f>
        <v>30deux</v>
      </c>
      <c r="B11" s="4" t="str">
        <f>Inscription!B8</f>
        <v>Ève-Marie Bell</v>
      </c>
      <c r="C11" s="90" t="str">
        <f t="shared" si="0"/>
        <v/>
      </c>
      <c r="D11" s="90" t="str">
        <f t="shared" si="1"/>
        <v/>
      </c>
      <c r="E11" s="91" t="str">
        <f>'11 ans et -'!I11</f>
        <v/>
      </c>
      <c r="F11" s="92" t="str">
        <f>'11 ans et -'!H11</f>
        <v/>
      </c>
      <c r="G11" s="91">
        <f>'11 ans et -'!I45</f>
        <v>7</v>
      </c>
      <c r="H11" s="92">
        <f>'11 ans et -'!H45</f>
        <v>10</v>
      </c>
      <c r="I11" s="91">
        <f>'11 ans et -'!I79</f>
        <v>8</v>
      </c>
      <c r="J11" s="92">
        <f>'11 ans et -'!H79</f>
        <v>9</v>
      </c>
      <c r="K11" s="91">
        <f>'11 ans et -'!I113</f>
        <v>6</v>
      </c>
      <c r="L11" s="92">
        <f>'11 ans et -'!H113</f>
        <v>11</v>
      </c>
      <c r="M11" s="91">
        <f>'11 ans et -'!I147</f>
        <v>6</v>
      </c>
      <c r="N11" s="92">
        <f>'11 ans et -'!H147</f>
        <v>11</v>
      </c>
    </row>
    <row r="12" spans="1:18" x14ac:dyDescent="0.25">
      <c r="A12" s="3" t="str">
        <f>Inscription!A9</f>
        <v>CSRN</v>
      </c>
      <c r="B12" s="4" t="str">
        <f>Inscription!B9</f>
        <v>Samya Chakir</v>
      </c>
      <c r="C12" s="90" t="str">
        <f t="shared" si="0"/>
        <v/>
      </c>
      <c r="D12" s="90" t="str">
        <f t="shared" si="1"/>
        <v/>
      </c>
      <c r="E12" s="91" t="str">
        <f>'11 ans et -'!I12</f>
        <v/>
      </c>
      <c r="F12" s="92" t="str">
        <f>'11 ans et -'!H12</f>
        <v/>
      </c>
      <c r="G12" s="91">
        <f>'11 ans et -'!I46</f>
        <v>10</v>
      </c>
      <c r="H12" s="92">
        <f>'11 ans et -'!H46</f>
        <v>8</v>
      </c>
      <c r="I12" s="91">
        <f>'11 ans et -'!I80</f>
        <v>11</v>
      </c>
      <c r="J12" s="92">
        <f>'11 ans et -'!H80</f>
        <v>7</v>
      </c>
      <c r="K12" s="91">
        <f>'11 ans et -'!I114</f>
        <v>10</v>
      </c>
      <c r="L12" s="92">
        <f>'11 ans et -'!H114</f>
        <v>8</v>
      </c>
      <c r="M12" s="91">
        <f>'11 ans et -'!I148</f>
        <v>7</v>
      </c>
      <c r="N12" s="92">
        <f>'11 ans et -'!H148</f>
        <v>10</v>
      </c>
    </row>
    <row r="13" spans="1:18" x14ac:dyDescent="0.25">
      <c r="A13" s="3" t="str">
        <f>Inscription!A10</f>
        <v>CSRN</v>
      </c>
      <c r="B13" s="4" t="str">
        <f>Inscription!B10</f>
        <v>Zoé Martin</v>
      </c>
      <c r="C13" s="90" t="str">
        <f t="shared" si="0"/>
        <v/>
      </c>
      <c r="D13" s="90" t="str">
        <f t="shared" si="1"/>
        <v/>
      </c>
      <c r="E13" s="91" t="str">
        <f>'11 ans et -'!I13</f>
        <v/>
      </c>
      <c r="F13" s="92" t="str">
        <f>'11 ans et -'!H13</f>
        <v/>
      </c>
      <c r="G13" s="91">
        <f>'11 ans et -'!I47</f>
        <v>5</v>
      </c>
      <c r="H13" s="92">
        <f>'11 ans et -'!H47</f>
        <v>12</v>
      </c>
      <c r="I13" s="91">
        <f>'11 ans et -'!I81</f>
        <v>4</v>
      </c>
      <c r="J13" s="92">
        <f>'11 ans et -'!H81</f>
        <v>13</v>
      </c>
      <c r="K13" s="91">
        <f>'11 ans et -'!I115</f>
        <v>8</v>
      </c>
      <c r="L13" s="92">
        <f>'11 ans et -'!H115</f>
        <v>9</v>
      </c>
      <c r="M13" s="91">
        <f>'11 ans et -'!I149</f>
        <v>8</v>
      </c>
      <c r="N13" s="92">
        <f>'11 ans et -'!H149</f>
        <v>9</v>
      </c>
    </row>
    <row r="14" spans="1:18" x14ac:dyDescent="0.25">
      <c r="A14" s="3" t="str">
        <f>Inscription!A11</f>
        <v>CSRN</v>
      </c>
      <c r="B14" s="4" t="str">
        <f>Inscription!B11</f>
        <v>Gabriel Martin</v>
      </c>
      <c r="C14" s="90" t="str">
        <f t="shared" si="0"/>
        <v/>
      </c>
      <c r="D14" s="90" t="str">
        <f t="shared" si="1"/>
        <v/>
      </c>
      <c r="E14" s="91" t="str">
        <f>'11 ans et -'!I14</f>
        <v/>
      </c>
      <c r="F14" s="92" t="str">
        <f>'11 ans et -'!H14</f>
        <v/>
      </c>
      <c r="G14" s="91" t="str">
        <f>'11 ans et -'!I48</f>
        <v>0</v>
      </c>
      <c r="H14" s="92" t="str">
        <f>'11 ans et -'!H48</f>
        <v>DQ</v>
      </c>
      <c r="I14" s="91">
        <f>'11 ans et -'!I82</f>
        <v>3</v>
      </c>
      <c r="J14" s="92">
        <f>'11 ans et -'!H82</f>
        <v>14</v>
      </c>
      <c r="K14" s="91">
        <f>'11 ans et -'!I116</f>
        <v>3</v>
      </c>
      <c r="L14" s="92">
        <f>'11 ans et -'!H116</f>
        <v>14</v>
      </c>
      <c r="M14" s="91">
        <f>'11 ans et -'!I150</f>
        <v>2</v>
      </c>
      <c r="N14" s="92">
        <f>'11 ans et -'!H150</f>
        <v>15</v>
      </c>
    </row>
    <row r="15" spans="1:18" x14ac:dyDescent="0.25">
      <c r="A15" s="3" t="str">
        <f>Inscription!A12</f>
        <v>CSRN</v>
      </c>
      <c r="B15" s="4" t="str">
        <f>Inscription!B12</f>
        <v>Justin Gauthier</v>
      </c>
      <c r="C15" s="90" t="str">
        <f t="shared" si="0"/>
        <v/>
      </c>
      <c r="D15" s="90" t="str">
        <f t="shared" si="1"/>
        <v/>
      </c>
      <c r="E15" s="91" t="str">
        <f>'11 ans et -'!I15</f>
        <v/>
      </c>
      <c r="F15" s="92" t="str">
        <f>'11 ans et -'!H15</f>
        <v/>
      </c>
      <c r="G15" s="91">
        <f>'11 ans et -'!I49</f>
        <v>18</v>
      </c>
      <c r="H15" s="92">
        <f>'11 ans et -'!H49</f>
        <v>2</v>
      </c>
      <c r="I15" s="91" t="str">
        <f>'11 ans et -'!I83</f>
        <v>0</v>
      </c>
      <c r="J15" s="92" t="str">
        <f>'11 ans et -'!H83</f>
        <v>DQ</v>
      </c>
      <c r="K15" s="91">
        <f>'11 ans et -'!I117</f>
        <v>20</v>
      </c>
      <c r="L15" s="92">
        <f>'11 ans et -'!H117</f>
        <v>1</v>
      </c>
      <c r="M15" s="91">
        <f>'11 ans et -'!I151</f>
        <v>20</v>
      </c>
      <c r="N15" s="92">
        <f>'11 ans et -'!H151</f>
        <v>1</v>
      </c>
    </row>
    <row r="16" spans="1:18" x14ac:dyDescent="0.25">
      <c r="A16" s="3" t="str">
        <f>Inscription!A13</f>
        <v>CSRN</v>
      </c>
      <c r="B16" s="4" t="str">
        <f>Inscription!B13</f>
        <v>Annabelle Rhéaume</v>
      </c>
      <c r="C16" s="90" t="str">
        <f t="shared" si="0"/>
        <v/>
      </c>
      <c r="D16" s="90" t="str">
        <f t="shared" si="1"/>
        <v/>
      </c>
      <c r="E16" s="91" t="str">
        <f>'11 ans et -'!I16</f>
        <v/>
      </c>
      <c r="F16" s="92" t="str">
        <f>'11 ans et -'!H16</f>
        <v/>
      </c>
      <c r="G16" s="91">
        <f>'11 ans et -'!I50</f>
        <v>6</v>
      </c>
      <c r="H16" s="92">
        <f>'11 ans et -'!H50</f>
        <v>11</v>
      </c>
      <c r="I16" s="91">
        <f>'11 ans et -'!I84</f>
        <v>5</v>
      </c>
      <c r="J16" s="92">
        <f>'11 ans et -'!H84</f>
        <v>12</v>
      </c>
      <c r="K16" s="91">
        <f>'11 ans et -'!I118</f>
        <v>5</v>
      </c>
      <c r="L16" s="92">
        <f>'11 ans et -'!H118</f>
        <v>12</v>
      </c>
      <c r="M16" s="91">
        <f>'11 ans et -'!I152</f>
        <v>4</v>
      </c>
      <c r="N16" s="92">
        <f>'11 ans et -'!H152</f>
        <v>13</v>
      </c>
    </row>
    <row r="17" spans="1:14" x14ac:dyDescent="0.25">
      <c r="A17" s="3" t="str">
        <f>Inscription!A14</f>
        <v>Gatineau</v>
      </c>
      <c r="B17" s="4" t="str">
        <f>Inscription!B14</f>
        <v>Andréanne Pichette</v>
      </c>
      <c r="C17" s="90" t="str">
        <f t="shared" si="0"/>
        <v/>
      </c>
      <c r="D17" s="90" t="str">
        <f t="shared" si="1"/>
        <v/>
      </c>
      <c r="E17" s="91" t="str">
        <f>'11 ans et -'!I17</f>
        <v/>
      </c>
      <c r="F17" s="92" t="str">
        <f>'11 ans et -'!H17</f>
        <v/>
      </c>
      <c r="G17" s="91">
        <f>'11 ans et -'!I51</f>
        <v>3</v>
      </c>
      <c r="H17" s="92">
        <f>'11 ans et -'!H51</f>
        <v>14</v>
      </c>
      <c r="I17" s="91">
        <f>'11 ans et -'!I85</f>
        <v>12</v>
      </c>
      <c r="J17" s="92">
        <f>'11 ans et -'!H85</f>
        <v>6</v>
      </c>
      <c r="K17" s="91">
        <f>'11 ans et -'!I119</f>
        <v>4</v>
      </c>
      <c r="L17" s="92">
        <f>'11 ans et -'!H119</f>
        <v>13</v>
      </c>
      <c r="M17" s="91">
        <f>'11 ans et -'!I153</f>
        <v>11</v>
      </c>
      <c r="N17" s="92">
        <f>'11 ans et -'!H153</f>
        <v>7</v>
      </c>
    </row>
    <row r="18" spans="1:14" x14ac:dyDescent="0.25">
      <c r="A18" s="3" t="str">
        <f>Inscription!A15</f>
        <v>Narval</v>
      </c>
      <c r="B18" s="4" t="str">
        <f>Inscription!B15</f>
        <v>GabriellePotvin</v>
      </c>
      <c r="C18" s="90" t="str">
        <f t="shared" si="0"/>
        <v/>
      </c>
      <c r="D18" s="90" t="str">
        <f t="shared" si="1"/>
        <v/>
      </c>
      <c r="E18" s="91" t="str">
        <f>'11 ans et -'!I18</f>
        <v/>
      </c>
      <c r="F18" s="92" t="str">
        <f>'11 ans et -'!H18</f>
        <v/>
      </c>
      <c r="G18" s="91">
        <f>'11 ans et -'!I52</f>
        <v>13</v>
      </c>
      <c r="H18" s="92">
        <f>'11 ans et -'!H52</f>
        <v>5</v>
      </c>
      <c r="I18" s="91">
        <f>'11 ans et -'!I86</f>
        <v>16</v>
      </c>
      <c r="J18" s="92">
        <f>'11 ans et -'!H86</f>
        <v>3</v>
      </c>
      <c r="K18" s="91">
        <f>'11 ans et -'!I120</f>
        <v>13</v>
      </c>
      <c r="L18" s="92">
        <f>'11 ans et -'!H120</f>
        <v>5</v>
      </c>
      <c r="M18" s="91">
        <f>'11 ans et -'!I154</f>
        <v>12</v>
      </c>
      <c r="N18" s="92">
        <f>'11 ans et -'!H154</f>
        <v>6</v>
      </c>
    </row>
    <row r="19" spans="1:14" x14ac:dyDescent="0.25">
      <c r="A19" s="3" t="str">
        <f>Inscription!A16</f>
        <v>CASO</v>
      </c>
      <c r="B19" s="4" t="str">
        <f>Inscription!B16</f>
        <v>Zacharie Taillefer</v>
      </c>
      <c r="C19" s="90" t="str">
        <f t="shared" si="0"/>
        <v/>
      </c>
      <c r="D19" s="90" t="str">
        <f t="shared" si="1"/>
        <v/>
      </c>
      <c r="E19" s="91" t="str">
        <f>'11 ans et -'!I19</f>
        <v/>
      </c>
      <c r="F19" s="92" t="str">
        <f>'11 ans et -'!H19</f>
        <v/>
      </c>
      <c r="G19" s="91">
        <f>'11 ans et -'!I53</f>
        <v>20</v>
      </c>
      <c r="H19" s="92">
        <f>'11 ans et -'!H53</f>
        <v>1</v>
      </c>
      <c r="I19" s="91">
        <f>'11 ans et -'!I87</f>
        <v>20</v>
      </c>
      <c r="J19" s="92">
        <f>'11 ans et -'!H87</f>
        <v>1</v>
      </c>
      <c r="K19" s="91">
        <f>'11 ans et -'!I121</f>
        <v>14</v>
      </c>
      <c r="L19" s="92">
        <f>'11 ans et -'!H121</f>
        <v>4</v>
      </c>
      <c r="M19" s="91">
        <f>'11 ans et -'!I155</f>
        <v>13</v>
      </c>
      <c r="N19" s="92">
        <f>'11 ans et -'!H155</f>
        <v>5</v>
      </c>
    </row>
    <row r="20" spans="1:14" x14ac:dyDescent="0.25">
      <c r="A20" s="3">
        <f>Inscription!A17</f>
        <v>0</v>
      </c>
      <c r="B20" s="4">
        <f>Inscription!B17</f>
        <v>0</v>
      </c>
      <c r="C20" s="90" t="str">
        <f t="shared" si="0"/>
        <v/>
      </c>
      <c r="D20" s="90" t="str">
        <f t="shared" si="1"/>
        <v/>
      </c>
      <c r="E20" s="91" t="str">
        <f>'11 ans et -'!I20</f>
        <v/>
      </c>
      <c r="F20" s="92" t="str">
        <f>'11 ans et -'!H20</f>
        <v/>
      </c>
      <c r="G20" s="91" t="str">
        <f>'11 ans et -'!I54</f>
        <v/>
      </c>
      <c r="H20" s="92" t="str">
        <f>'11 ans et -'!H54</f>
        <v/>
      </c>
      <c r="I20" s="91" t="str">
        <f>'11 ans et -'!I88</f>
        <v/>
      </c>
      <c r="J20" s="92" t="str">
        <f>'11 ans et -'!H88</f>
        <v/>
      </c>
      <c r="K20" s="91" t="str">
        <f>'11 ans et -'!I122</f>
        <v/>
      </c>
      <c r="L20" s="92" t="str">
        <f>'11 ans et -'!H122</f>
        <v/>
      </c>
      <c r="M20" s="91" t="str">
        <f>'11 ans et -'!I156</f>
        <v/>
      </c>
      <c r="N20" s="92" t="str">
        <f>'11 ans et -'!H156</f>
        <v/>
      </c>
    </row>
    <row r="21" spans="1:14" x14ac:dyDescent="0.25">
      <c r="A21" s="3">
        <f>Inscription!A18</f>
        <v>0</v>
      </c>
      <c r="B21" s="4">
        <f>Inscription!B18</f>
        <v>0</v>
      </c>
      <c r="C21" s="90" t="str">
        <f t="shared" si="0"/>
        <v/>
      </c>
      <c r="D21" s="90" t="str">
        <f t="shared" si="1"/>
        <v/>
      </c>
      <c r="E21" s="91" t="str">
        <f>'11 ans et -'!I21</f>
        <v/>
      </c>
      <c r="F21" s="92" t="str">
        <f>'11 ans et -'!H21</f>
        <v/>
      </c>
      <c r="G21" s="91" t="str">
        <f>'11 ans et -'!I55</f>
        <v/>
      </c>
      <c r="H21" s="92" t="str">
        <f>'11 ans et -'!H55</f>
        <v/>
      </c>
      <c r="I21" s="91" t="str">
        <f>'11 ans et -'!I89</f>
        <v/>
      </c>
      <c r="J21" s="92" t="str">
        <f>'11 ans et -'!H89</f>
        <v/>
      </c>
      <c r="K21" s="91" t="str">
        <f>'11 ans et -'!I123</f>
        <v/>
      </c>
      <c r="L21" s="92" t="str">
        <f>'11 ans et -'!H123</f>
        <v/>
      </c>
      <c r="M21" s="91" t="str">
        <f>'11 ans et -'!I157</f>
        <v/>
      </c>
      <c r="N21" s="92" t="str">
        <f>'11 ans et -'!H157</f>
        <v/>
      </c>
    </row>
    <row r="22" spans="1:14" x14ac:dyDescent="0.25">
      <c r="A22" s="3">
        <f>Inscription!A19</f>
        <v>0</v>
      </c>
      <c r="B22" s="4">
        <f>Inscription!B19</f>
        <v>0</v>
      </c>
      <c r="C22" s="90" t="str">
        <f t="shared" si="0"/>
        <v/>
      </c>
      <c r="D22" s="90" t="str">
        <f t="shared" si="1"/>
        <v/>
      </c>
      <c r="E22" s="91" t="str">
        <f>'11 ans et -'!I22</f>
        <v/>
      </c>
      <c r="F22" s="92" t="str">
        <f>'11 ans et -'!H22</f>
        <v/>
      </c>
      <c r="G22" s="91" t="str">
        <f>'11 ans et -'!I56</f>
        <v/>
      </c>
      <c r="H22" s="92" t="str">
        <f>'11 ans et -'!H56</f>
        <v/>
      </c>
      <c r="I22" s="91" t="str">
        <f>'11 ans et -'!I90</f>
        <v/>
      </c>
      <c r="J22" s="92" t="str">
        <f>'11 ans et -'!H90</f>
        <v/>
      </c>
      <c r="K22" s="91" t="str">
        <f>'11 ans et -'!I124</f>
        <v/>
      </c>
      <c r="L22" s="92" t="str">
        <f>'11 ans et -'!H124</f>
        <v/>
      </c>
      <c r="M22" s="91" t="str">
        <f>'11 ans et -'!I158</f>
        <v/>
      </c>
      <c r="N22" s="92" t="str">
        <f>'11 ans et -'!H158</f>
        <v/>
      </c>
    </row>
    <row r="23" spans="1:14" x14ac:dyDescent="0.25">
      <c r="A23" s="3">
        <f>Inscription!A20</f>
        <v>0</v>
      </c>
      <c r="B23" s="4">
        <f>Inscription!B20</f>
        <v>0</v>
      </c>
      <c r="C23" s="90" t="str">
        <f t="shared" si="0"/>
        <v/>
      </c>
      <c r="D23" s="90" t="str">
        <f t="shared" si="1"/>
        <v/>
      </c>
      <c r="E23" s="91" t="str">
        <f>'11 ans et -'!I23</f>
        <v/>
      </c>
      <c r="F23" s="92" t="str">
        <f>'11 ans et -'!H23</f>
        <v/>
      </c>
      <c r="G23" s="91" t="str">
        <f>'11 ans et -'!I57</f>
        <v/>
      </c>
      <c r="H23" s="92" t="str">
        <f>'11 ans et -'!H57</f>
        <v/>
      </c>
      <c r="I23" s="91" t="str">
        <f>'11 ans et -'!I91</f>
        <v/>
      </c>
      <c r="J23" s="92" t="str">
        <f>'11 ans et -'!H91</f>
        <v/>
      </c>
      <c r="K23" s="91" t="str">
        <f>'11 ans et -'!I125</f>
        <v/>
      </c>
      <c r="L23" s="92" t="str">
        <f>'11 ans et -'!H125</f>
        <v/>
      </c>
      <c r="M23" s="91" t="str">
        <f>'11 ans et -'!I159</f>
        <v/>
      </c>
      <c r="N23" s="92" t="str">
        <f>'11 ans et -'!H159</f>
        <v/>
      </c>
    </row>
    <row r="24" spans="1:14" x14ac:dyDescent="0.25">
      <c r="A24" s="3">
        <f>Inscription!A21</f>
        <v>0</v>
      </c>
      <c r="B24" s="4">
        <f>Inscription!B21</f>
        <v>0</v>
      </c>
      <c r="C24" s="90" t="str">
        <f t="shared" si="0"/>
        <v/>
      </c>
      <c r="D24" s="90" t="str">
        <f t="shared" si="1"/>
        <v/>
      </c>
      <c r="E24" s="91" t="str">
        <f>'11 ans et -'!I24</f>
        <v/>
      </c>
      <c r="F24" s="92" t="str">
        <f>'11 ans et -'!H24</f>
        <v/>
      </c>
      <c r="G24" s="91" t="str">
        <f>'11 ans et -'!I58</f>
        <v/>
      </c>
      <c r="H24" s="92" t="str">
        <f>'11 ans et -'!H58</f>
        <v/>
      </c>
      <c r="I24" s="91" t="str">
        <f>'11 ans et -'!I92</f>
        <v/>
      </c>
      <c r="J24" s="92" t="str">
        <f>'11 ans et -'!H92</f>
        <v/>
      </c>
      <c r="K24" s="91" t="str">
        <f>'11 ans et -'!I126</f>
        <v/>
      </c>
      <c r="L24" s="92" t="str">
        <f>'11 ans et -'!H126</f>
        <v/>
      </c>
      <c r="M24" s="91" t="str">
        <f>'11 ans et -'!I160</f>
        <v/>
      </c>
      <c r="N24" s="92" t="str">
        <f>'11 ans et -'!H160</f>
        <v/>
      </c>
    </row>
    <row r="25" spans="1:14" x14ac:dyDescent="0.25">
      <c r="A25" s="3">
        <f>Inscription!A22</f>
        <v>0</v>
      </c>
      <c r="B25" s="4">
        <f>Inscription!B22</f>
        <v>0</v>
      </c>
      <c r="C25" s="90" t="str">
        <f t="shared" si="0"/>
        <v/>
      </c>
      <c r="D25" s="90" t="str">
        <f t="shared" si="1"/>
        <v/>
      </c>
      <c r="E25" s="91" t="str">
        <f>'11 ans et -'!I25</f>
        <v/>
      </c>
      <c r="F25" s="92" t="str">
        <f>'11 ans et -'!H25</f>
        <v/>
      </c>
      <c r="G25" s="91" t="str">
        <f>'11 ans et -'!I59</f>
        <v/>
      </c>
      <c r="H25" s="92" t="str">
        <f>'11 ans et -'!H59</f>
        <v/>
      </c>
      <c r="I25" s="91" t="str">
        <f>'11 ans et -'!I93</f>
        <v/>
      </c>
      <c r="J25" s="92" t="str">
        <f>'11 ans et -'!H93</f>
        <v/>
      </c>
      <c r="K25" s="91" t="str">
        <f>'11 ans et -'!I127</f>
        <v/>
      </c>
      <c r="L25" s="92" t="str">
        <f>'11 ans et -'!H127</f>
        <v/>
      </c>
      <c r="M25" s="91" t="str">
        <f>'11 ans et -'!I161</f>
        <v/>
      </c>
      <c r="N25" s="92" t="str">
        <f>'11 ans et -'!H161</f>
        <v/>
      </c>
    </row>
    <row r="26" spans="1:14" x14ac:dyDescent="0.25">
      <c r="A26" s="3">
        <f>Inscription!A23</f>
        <v>0</v>
      </c>
      <c r="B26" s="4">
        <f>Inscription!B23</f>
        <v>0</v>
      </c>
      <c r="C26" s="90" t="str">
        <f t="shared" si="0"/>
        <v/>
      </c>
      <c r="D26" s="90" t="str">
        <f t="shared" si="1"/>
        <v/>
      </c>
      <c r="E26" s="91" t="str">
        <f>'11 ans et -'!I26</f>
        <v/>
      </c>
      <c r="F26" s="92" t="str">
        <f>'11 ans et -'!H26</f>
        <v/>
      </c>
      <c r="G26" s="91" t="str">
        <f>'11 ans et -'!I60</f>
        <v/>
      </c>
      <c r="H26" s="92" t="str">
        <f>'11 ans et -'!H60</f>
        <v/>
      </c>
      <c r="I26" s="91" t="str">
        <f>'11 ans et -'!I94</f>
        <v/>
      </c>
      <c r="J26" s="92" t="str">
        <f>'11 ans et -'!H94</f>
        <v/>
      </c>
      <c r="K26" s="91" t="str">
        <f>'11 ans et -'!I128</f>
        <v/>
      </c>
      <c r="L26" s="92" t="str">
        <f>'11 ans et -'!H128</f>
        <v/>
      </c>
      <c r="M26" s="91" t="str">
        <f>'11 ans et -'!I162</f>
        <v/>
      </c>
      <c r="N26" s="92" t="str">
        <f>'11 ans et -'!H162</f>
        <v/>
      </c>
    </row>
    <row r="27" spans="1:14" x14ac:dyDescent="0.25">
      <c r="A27" s="3">
        <f>Inscription!A24</f>
        <v>0</v>
      </c>
      <c r="B27" s="4">
        <f>Inscription!B24</f>
        <v>0</v>
      </c>
      <c r="C27" s="90" t="str">
        <f t="shared" si="0"/>
        <v/>
      </c>
      <c r="D27" s="90" t="str">
        <f t="shared" si="1"/>
        <v/>
      </c>
      <c r="E27" s="91" t="str">
        <f>'11 ans et -'!I27</f>
        <v/>
      </c>
      <c r="F27" s="92" t="str">
        <f>'11 ans et -'!H27</f>
        <v/>
      </c>
      <c r="G27" s="91" t="str">
        <f>'11 ans et -'!I61</f>
        <v/>
      </c>
      <c r="H27" s="92" t="str">
        <f>'11 ans et -'!H61</f>
        <v/>
      </c>
      <c r="I27" s="91" t="str">
        <f>'11 ans et -'!I95</f>
        <v/>
      </c>
      <c r="J27" s="92" t="str">
        <f>'11 ans et -'!H95</f>
        <v/>
      </c>
      <c r="K27" s="91" t="str">
        <f>'11 ans et -'!I129</f>
        <v/>
      </c>
      <c r="L27" s="92" t="str">
        <f>'11 ans et -'!H129</f>
        <v/>
      </c>
      <c r="M27" s="91" t="str">
        <f>'11 ans et -'!I163</f>
        <v/>
      </c>
      <c r="N27" s="92" t="str">
        <f>'11 ans et -'!H163</f>
        <v/>
      </c>
    </row>
    <row r="28" spans="1:14" x14ac:dyDescent="0.25">
      <c r="A28" s="3">
        <f>Inscription!A25</f>
        <v>0</v>
      </c>
      <c r="B28" s="4">
        <f>Inscription!B25</f>
        <v>0</v>
      </c>
      <c r="C28" s="90" t="str">
        <f t="shared" si="0"/>
        <v/>
      </c>
      <c r="D28" s="90" t="str">
        <f t="shared" si="1"/>
        <v/>
      </c>
      <c r="E28" s="91" t="str">
        <f>'11 ans et -'!I28</f>
        <v/>
      </c>
      <c r="F28" s="92" t="str">
        <f>'11 ans et -'!H28</f>
        <v/>
      </c>
      <c r="G28" s="91" t="str">
        <f>'11 ans et -'!I62</f>
        <v/>
      </c>
      <c r="H28" s="92" t="str">
        <f>'11 ans et -'!H62</f>
        <v/>
      </c>
      <c r="I28" s="91" t="str">
        <f>'11 ans et -'!I96</f>
        <v/>
      </c>
      <c r="J28" s="92" t="str">
        <f>'11 ans et -'!H96</f>
        <v/>
      </c>
      <c r="K28" s="91" t="str">
        <f>'11 ans et -'!I130</f>
        <v/>
      </c>
      <c r="L28" s="92" t="str">
        <f>'11 ans et -'!H130</f>
        <v/>
      </c>
      <c r="M28" s="91" t="str">
        <f>'11 ans et -'!I164</f>
        <v/>
      </c>
      <c r="N28" s="92" t="str">
        <f>'11 ans et -'!H164</f>
        <v/>
      </c>
    </row>
    <row r="29" spans="1:14" x14ac:dyDescent="0.25">
      <c r="A29" s="3">
        <f>Inscription!A26</f>
        <v>0</v>
      </c>
      <c r="B29" s="4">
        <f>Inscription!B26</f>
        <v>0</v>
      </c>
      <c r="C29" s="90" t="str">
        <f t="shared" si="0"/>
        <v/>
      </c>
      <c r="D29" s="90" t="str">
        <f t="shared" si="1"/>
        <v/>
      </c>
      <c r="E29" s="91" t="str">
        <f>'11 ans et -'!I29</f>
        <v/>
      </c>
      <c r="F29" s="92" t="str">
        <f>'11 ans et -'!H29</f>
        <v/>
      </c>
      <c r="G29" s="91" t="str">
        <f>'11 ans et -'!I63</f>
        <v/>
      </c>
      <c r="H29" s="92" t="str">
        <f>'11 ans et -'!H63</f>
        <v/>
      </c>
      <c r="I29" s="91" t="str">
        <f>'11 ans et -'!I97</f>
        <v/>
      </c>
      <c r="J29" s="92" t="str">
        <f>'11 ans et -'!H97</f>
        <v/>
      </c>
      <c r="K29" s="91" t="str">
        <f>'11 ans et -'!I131</f>
        <v/>
      </c>
      <c r="L29" s="92" t="str">
        <f>'11 ans et -'!H131</f>
        <v/>
      </c>
      <c r="M29" s="91" t="str">
        <f>'11 ans et -'!I165</f>
        <v/>
      </c>
      <c r="N29" s="92" t="str">
        <f>'11 ans et -'!H165</f>
        <v/>
      </c>
    </row>
    <row r="30" spans="1:14" x14ac:dyDescent="0.25">
      <c r="A30" s="3">
        <f>Inscription!A27</f>
        <v>0</v>
      </c>
      <c r="B30" s="4">
        <f>Inscription!B27</f>
        <v>0</v>
      </c>
      <c r="C30" s="90" t="str">
        <f t="shared" si="0"/>
        <v/>
      </c>
      <c r="D30" s="90" t="str">
        <f t="shared" si="1"/>
        <v/>
      </c>
      <c r="E30" s="91" t="str">
        <f>'11 ans et -'!I30</f>
        <v/>
      </c>
      <c r="F30" s="92" t="str">
        <f>'11 ans et -'!H30</f>
        <v/>
      </c>
      <c r="G30" s="91" t="str">
        <f>'11 ans et -'!I64</f>
        <v/>
      </c>
      <c r="H30" s="92" t="str">
        <f>'11 ans et -'!H64</f>
        <v/>
      </c>
      <c r="I30" s="91" t="str">
        <f>'11 ans et -'!I98</f>
        <v/>
      </c>
      <c r="J30" s="92" t="str">
        <f>'11 ans et -'!H98</f>
        <v/>
      </c>
      <c r="K30" s="91" t="str">
        <f>'11 ans et -'!I132</f>
        <v/>
      </c>
      <c r="L30" s="92" t="str">
        <f>'11 ans et -'!H132</f>
        <v/>
      </c>
      <c r="M30" s="91" t="str">
        <f>'11 ans et -'!I166</f>
        <v/>
      </c>
      <c r="N30" s="92" t="str">
        <f>'11 ans et -'!H166</f>
        <v/>
      </c>
    </row>
    <row r="31" spans="1:14" x14ac:dyDescent="0.25">
      <c r="A31" s="3">
        <f>Inscription!A28</f>
        <v>0</v>
      </c>
      <c r="B31" s="4">
        <f>Inscription!B28</f>
        <v>0</v>
      </c>
      <c r="C31" s="90" t="str">
        <f t="shared" si="0"/>
        <v/>
      </c>
      <c r="D31" s="90" t="str">
        <f t="shared" si="1"/>
        <v/>
      </c>
      <c r="E31" s="91" t="str">
        <f>'11 ans et -'!I31</f>
        <v/>
      </c>
      <c r="F31" s="92" t="str">
        <f>'11 ans et -'!H31</f>
        <v/>
      </c>
      <c r="G31" s="91" t="str">
        <f>'11 ans et -'!I65</f>
        <v/>
      </c>
      <c r="H31" s="92" t="str">
        <f>'11 ans et -'!H65</f>
        <v/>
      </c>
      <c r="I31" s="91" t="str">
        <f>'11 ans et -'!I99</f>
        <v/>
      </c>
      <c r="J31" s="92" t="str">
        <f>'11 ans et -'!H99</f>
        <v/>
      </c>
      <c r="K31" s="91" t="str">
        <f>'11 ans et -'!I133</f>
        <v/>
      </c>
      <c r="L31" s="92" t="str">
        <f>'11 ans et -'!H133</f>
        <v/>
      </c>
      <c r="M31" s="91" t="str">
        <f>'11 ans et -'!I167</f>
        <v/>
      </c>
      <c r="N31" s="92" t="str">
        <f>'11 ans et -'!H167</f>
        <v/>
      </c>
    </row>
    <row r="32" spans="1:14" x14ac:dyDescent="0.25">
      <c r="A32" s="3">
        <f>Inscription!A29</f>
        <v>0</v>
      </c>
      <c r="B32" s="4">
        <f>Inscription!B29</f>
        <v>0</v>
      </c>
      <c r="C32" s="90" t="str">
        <f t="shared" si="0"/>
        <v/>
      </c>
      <c r="D32" s="90" t="str">
        <f t="shared" si="1"/>
        <v/>
      </c>
      <c r="E32" s="91" t="str">
        <f>'11 ans et -'!I32</f>
        <v/>
      </c>
      <c r="F32" s="92" t="str">
        <f>'11 ans et -'!H32</f>
        <v/>
      </c>
      <c r="G32" s="91" t="str">
        <f>'11 ans et -'!I66</f>
        <v/>
      </c>
      <c r="H32" s="92" t="str">
        <f>'11 ans et -'!H66</f>
        <v/>
      </c>
      <c r="I32" s="91" t="str">
        <f>'11 ans et -'!I100</f>
        <v/>
      </c>
      <c r="J32" s="92" t="str">
        <f>'11 ans et -'!H100</f>
        <v/>
      </c>
      <c r="K32" s="91" t="str">
        <f>'11 ans et -'!I134</f>
        <v/>
      </c>
      <c r="L32" s="92" t="str">
        <f>'11 ans et -'!H134</f>
        <v/>
      </c>
      <c r="M32" s="91" t="str">
        <f>'11 ans et -'!I168</f>
        <v/>
      </c>
      <c r="N32" s="92" t="str">
        <f>'11 ans et -'!H168</f>
        <v/>
      </c>
    </row>
    <row r="33" spans="1:18" x14ac:dyDescent="0.25">
      <c r="A33" s="3">
        <f>Inscription!A30</f>
        <v>0</v>
      </c>
      <c r="B33" s="4">
        <f>Inscription!B30</f>
        <v>0</v>
      </c>
      <c r="C33" s="90" t="str">
        <f t="shared" si="0"/>
        <v/>
      </c>
      <c r="D33" s="90" t="str">
        <f t="shared" si="1"/>
        <v/>
      </c>
      <c r="E33" s="91" t="str">
        <f>'11 ans et -'!I33</f>
        <v/>
      </c>
      <c r="F33" s="92" t="str">
        <f>'11 ans et -'!H33</f>
        <v/>
      </c>
      <c r="G33" s="91" t="str">
        <f>'11 ans et -'!I67</f>
        <v/>
      </c>
      <c r="H33" s="92" t="str">
        <f>'11 ans et -'!H67</f>
        <v/>
      </c>
      <c r="I33" s="91" t="str">
        <f>'11 ans et -'!I101</f>
        <v/>
      </c>
      <c r="J33" s="92" t="str">
        <f>'11 ans et -'!H101</f>
        <v/>
      </c>
      <c r="K33" s="91" t="str">
        <f>'11 ans et -'!I135</f>
        <v/>
      </c>
      <c r="L33" s="92" t="str">
        <f>'11 ans et -'!H135</f>
        <v/>
      </c>
      <c r="M33" s="91" t="str">
        <f>'11 ans et -'!I169</f>
        <v/>
      </c>
      <c r="N33" s="92" t="str">
        <f>'11 ans et -'!H169</f>
        <v/>
      </c>
    </row>
    <row r="34" spans="1:18" ht="15.75" thickBot="1" x14ac:dyDescent="0.3">
      <c r="A34" s="5">
        <f>Inscription!A31</f>
        <v>0</v>
      </c>
      <c r="B34" s="6">
        <f>Inscription!B31</f>
        <v>0</v>
      </c>
      <c r="C34" s="93" t="str">
        <f t="shared" si="0"/>
        <v/>
      </c>
      <c r="D34" s="93" t="str">
        <f t="shared" si="1"/>
        <v/>
      </c>
      <c r="E34" s="94" t="str">
        <f>'11 ans et -'!I34</f>
        <v/>
      </c>
      <c r="F34" s="95" t="str">
        <f>'11 ans et -'!H34</f>
        <v/>
      </c>
      <c r="G34" s="94" t="str">
        <f>'11 ans et -'!I68</f>
        <v/>
      </c>
      <c r="H34" s="95" t="str">
        <f>'11 ans et -'!H68</f>
        <v/>
      </c>
      <c r="I34" s="94" t="str">
        <f>'11 ans et -'!I102</f>
        <v/>
      </c>
      <c r="J34" s="95" t="str">
        <f>'11 ans et -'!H102</f>
        <v/>
      </c>
      <c r="K34" s="94" t="str">
        <f>'11 ans et -'!I136</f>
        <v/>
      </c>
      <c r="L34" s="95" t="str">
        <f>'11 ans et -'!H136</f>
        <v/>
      </c>
      <c r="M34" s="94" t="str">
        <f>'11 ans et -'!I170</f>
        <v/>
      </c>
      <c r="N34" s="95" t="str">
        <f>'11 ans et -'!H170</f>
        <v/>
      </c>
    </row>
    <row r="35" spans="1:18" ht="15.75" thickBot="1" x14ac:dyDescent="0.3"/>
    <row r="36" spans="1:18" s="35" customFormat="1" ht="21.75" thickBot="1" x14ac:dyDescent="0.3">
      <c r="A36" s="388" t="s">
        <v>52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89"/>
    </row>
    <row r="37" spans="1:18" s="35" customFormat="1" ht="15.75" thickBot="1" x14ac:dyDescent="0.3">
      <c r="A37" s="392" t="s">
        <v>10</v>
      </c>
      <c r="B37" s="392" t="s">
        <v>11</v>
      </c>
      <c r="C37" s="392" t="s">
        <v>42</v>
      </c>
      <c r="D37" s="392" t="s">
        <v>43</v>
      </c>
      <c r="E37" s="392" t="s">
        <v>44</v>
      </c>
      <c r="F37" s="392"/>
      <c r="G37" s="392" t="s">
        <v>45</v>
      </c>
      <c r="H37" s="392"/>
      <c r="I37" s="392" t="s">
        <v>46</v>
      </c>
      <c r="J37" s="392"/>
      <c r="K37" s="392" t="s">
        <v>47</v>
      </c>
      <c r="L37" s="392"/>
      <c r="M37" s="392" t="s">
        <v>48</v>
      </c>
      <c r="N37" s="392"/>
      <c r="O37" s="392" t="s">
        <v>49</v>
      </c>
      <c r="P37" s="392"/>
      <c r="Q37" s="392" t="s">
        <v>50</v>
      </c>
      <c r="R37" s="392"/>
    </row>
    <row r="38" spans="1:18" s="35" customFormat="1" ht="15.75" thickBot="1" x14ac:dyDescent="0.3">
      <c r="A38" s="396"/>
      <c r="B38" s="396"/>
      <c r="C38" s="396"/>
      <c r="D38" s="396"/>
      <c r="E38" s="36" t="s">
        <v>8</v>
      </c>
      <c r="F38" s="36" t="s">
        <v>15</v>
      </c>
      <c r="G38" s="36" t="s">
        <v>8</v>
      </c>
      <c r="H38" s="36" t="s">
        <v>15</v>
      </c>
      <c r="I38" s="36" t="s">
        <v>8</v>
      </c>
      <c r="J38" s="36" t="s">
        <v>15</v>
      </c>
      <c r="K38" s="36" t="s">
        <v>8</v>
      </c>
      <c r="L38" s="36" t="s">
        <v>15</v>
      </c>
      <c r="M38" s="36" t="s">
        <v>8</v>
      </c>
      <c r="N38" s="36" t="s">
        <v>15</v>
      </c>
      <c r="O38" s="36" t="s">
        <v>8</v>
      </c>
      <c r="P38" s="36" t="s">
        <v>15</v>
      </c>
      <c r="Q38" s="36" t="s">
        <v>8</v>
      </c>
      <c r="R38" s="36" t="s">
        <v>15</v>
      </c>
    </row>
    <row r="39" spans="1:18" x14ac:dyDescent="0.25">
      <c r="A39" s="1" t="str">
        <f>Inscription!C2</f>
        <v>SSSL</v>
      </c>
      <c r="B39" s="2" t="str">
        <f>Inscription!D2</f>
        <v>Sybel Roy</v>
      </c>
      <c r="C39" s="87" t="str">
        <f>IF(E39="","",RANK(D39,$D$39:$D$68))</f>
        <v/>
      </c>
      <c r="D39" s="87" t="str">
        <f>IF(E39="","",SUM(E39,G39,I39,M39,O39,Q39))</f>
        <v/>
      </c>
      <c r="E39" s="88" t="str">
        <f>'12 - 13 ans'!I5</f>
        <v/>
      </c>
      <c r="F39" s="89" t="str">
        <f>'12 - 13 ans'!H5</f>
        <v/>
      </c>
      <c r="G39" s="88">
        <f>'12 - 13 ans'!I39</f>
        <v>12</v>
      </c>
      <c r="H39" s="89">
        <f>'12 - 13 ans'!H39</f>
        <v>6</v>
      </c>
      <c r="I39" s="88">
        <f>'12 - 13 ans'!I73</f>
        <v>12</v>
      </c>
      <c r="J39" s="89">
        <f>'12 - 13 ans'!H73</f>
        <v>6</v>
      </c>
      <c r="K39" s="88">
        <f>'12 - 13 ans'!I107</f>
        <v>11</v>
      </c>
      <c r="L39" s="89">
        <f>'12 - 13 ans'!H107</f>
        <v>7</v>
      </c>
      <c r="M39" s="88">
        <f>'12 - 13 ans'!I141</f>
        <v>12</v>
      </c>
      <c r="N39" s="89">
        <f>'12 - 13 ans'!H141</f>
        <v>6</v>
      </c>
      <c r="O39" s="88">
        <f>'12 - 13 ans'!I175</f>
        <v>12</v>
      </c>
      <c r="P39" s="89">
        <f>'12 - 13 ans'!H175</f>
        <v>6</v>
      </c>
      <c r="Q39" s="88" t="str">
        <f>'12 - 13 ans'!I209</f>
        <v/>
      </c>
      <c r="R39" s="89" t="str">
        <f>'12 - 13 ans'!H209</f>
        <v/>
      </c>
    </row>
    <row r="40" spans="1:18" x14ac:dyDescent="0.25">
      <c r="A40" s="3" t="str">
        <f>Inscription!C3</f>
        <v>CAEM</v>
      </c>
      <c r="B40" s="4" t="str">
        <f>Inscription!D3</f>
        <v>Ariane St-Denis</v>
      </c>
      <c r="C40" s="90" t="str">
        <f t="shared" ref="C40:C68" si="2">IF(E40="","",RANK(D40,$D$39:$D$68))</f>
        <v/>
      </c>
      <c r="D40" s="90" t="str">
        <f t="shared" ref="D40:D68" si="3">IF(E40="","",SUM(E40,G40,I40,M40,O40,Q40))</f>
        <v/>
      </c>
      <c r="E40" s="91" t="str">
        <f>'12 - 13 ans'!I6</f>
        <v/>
      </c>
      <c r="F40" s="92" t="str">
        <f>'12 - 13 ans'!H6</f>
        <v/>
      </c>
      <c r="G40" s="91">
        <f>'12 - 13 ans'!I40</f>
        <v>20</v>
      </c>
      <c r="H40" s="92">
        <f>'12 - 13 ans'!H40</f>
        <v>1</v>
      </c>
      <c r="I40" s="91">
        <f>'12 - 13 ans'!I74</f>
        <v>14</v>
      </c>
      <c r="J40" s="92">
        <f>'12 - 13 ans'!H74</f>
        <v>4</v>
      </c>
      <c r="K40" s="91">
        <f>'12 - 13 ans'!I108</f>
        <v>14</v>
      </c>
      <c r="L40" s="92">
        <f>'12 - 13 ans'!H108</f>
        <v>4</v>
      </c>
      <c r="M40" s="91">
        <f>'12 - 13 ans'!I142</f>
        <v>13</v>
      </c>
      <c r="N40" s="92">
        <f>'12 - 13 ans'!H142</f>
        <v>5</v>
      </c>
      <c r="O40" s="91">
        <f>'12 - 13 ans'!I176</f>
        <v>20</v>
      </c>
      <c r="P40" s="92">
        <f>'12 - 13 ans'!H176</f>
        <v>1</v>
      </c>
      <c r="Q40" s="91" t="str">
        <f>'12 - 13 ans'!I210</f>
        <v/>
      </c>
      <c r="R40" s="92" t="str">
        <f>'12 - 13 ans'!H210</f>
        <v/>
      </c>
    </row>
    <row r="41" spans="1:18" x14ac:dyDescent="0.25">
      <c r="A41" s="3" t="str">
        <f>Inscription!C4</f>
        <v>Dam'eauclès</v>
      </c>
      <c r="B41" s="4" t="str">
        <f>Inscription!D4</f>
        <v>Émile Turgeon</v>
      </c>
      <c r="C41" s="90" t="str">
        <f t="shared" si="2"/>
        <v/>
      </c>
      <c r="D41" s="90" t="str">
        <f t="shared" si="3"/>
        <v/>
      </c>
      <c r="E41" s="91" t="str">
        <f>'12 - 13 ans'!I7</f>
        <v/>
      </c>
      <c r="F41" s="92" t="str">
        <f>'12 - 13 ans'!H7</f>
        <v/>
      </c>
      <c r="G41" s="91">
        <f>'12 - 13 ans'!I41</f>
        <v>7</v>
      </c>
      <c r="H41" s="92">
        <f>'12 - 13 ans'!H41</f>
        <v>10</v>
      </c>
      <c r="I41" s="91">
        <f>'12 - 13 ans'!I75</f>
        <v>12</v>
      </c>
      <c r="J41" s="92">
        <f>'12 - 13 ans'!H75</f>
        <v>6</v>
      </c>
      <c r="K41" s="91">
        <f>'12 - 13 ans'!I109</f>
        <v>12</v>
      </c>
      <c r="L41" s="92">
        <f>'12 - 13 ans'!H109</f>
        <v>6</v>
      </c>
      <c r="M41" s="91">
        <f>'12 - 13 ans'!I143</f>
        <v>10</v>
      </c>
      <c r="N41" s="92">
        <f>'12 - 13 ans'!H143</f>
        <v>8</v>
      </c>
      <c r="O41" s="91">
        <f>'12 - 13 ans'!I177</f>
        <v>11</v>
      </c>
      <c r="P41" s="92">
        <f>'12 - 13 ans'!H177</f>
        <v>7</v>
      </c>
      <c r="Q41" s="91" t="str">
        <f>'12 - 13 ans'!I211</f>
        <v/>
      </c>
      <c r="R41" s="92" t="str">
        <f>'12 - 13 ans'!H211</f>
        <v/>
      </c>
    </row>
    <row r="42" spans="1:18" x14ac:dyDescent="0.25">
      <c r="A42" s="3" t="str">
        <f>Inscription!C5</f>
        <v>CSRAD</v>
      </c>
      <c r="B42" s="4" t="str">
        <f>Inscription!D5</f>
        <v>Malory Boisclair</v>
      </c>
      <c r="C42" s="90" t="str">
        <f t="shared" si="2"/>
        <v/>
      </c>
      <c r="D42" s="90" t="str">
        <f t="shared" si="3"/>
        <v/>
      </c>
      <c r="E42" s="91" t="str">
        <f>'12 - 13 ans'!I8</f>
        <v/>
      </c>
      <c r="F42" s="92" t="str">
        <f>'12 - 13 ans'!H8</f>
        <v/>
      </c>
      <c r="G42" s="91">
        <f>'12 - 13 ans'!I42</f>
        <v>13</v>
      </c>
      <c r="H42" s="92">
        <f>'12 - 13 ans'!H42</f>
        <v>5</v>
      </c>
      <c r="I42" s="91">
        <f>'12 - 13 ans'!I76</f>
        <v>18</v>
      </c>
      <c r="J42" s="92">
        <f>'12 - 13 ans'!H76</f>
        <v>2</v>
      </c>
      <c r="K42" s="91">
        <f>'12 - 13 ans'!I110</f>
        <v>18</v>
      </c>
      <c r="L42" s="92">
        <f>'12 - 13 ans'!H110</f>
        <v>2</v>
      </c>
      <c r="M42" s="91">
        <f>'12 - 13 ans'!I144</f>
        <v>18</v>
      </c>
      <c r="N42" s="92">
        <f>'12 - 13 ans'!H144</f>
        <v>2</v>
      </c>
      <c r="O42" s="91" t="str">
        <f>'12 - 13 ans'!I178</f>
        <v>0</v>
      </c>
      <c r="P42" s="92" t="str">
        <f>'12 - 13 ans'!H178</f>
        <v>DQ</v>
      </c>
      <c r="Q42" s="91" t="str">
        <f>'12 - 13 ans'!I212</f>
        <v/>
      </c>
      <c r="R42" s="92" t="str">
        <f>'12 - 13 ans'!H212</f>
        <v/>
      </c>
    </row>
    <row r="43" spans="1:18" x14ac:dyDescent="0.25">
      <c r="A43" s="3" t="str">
        <f>Inscription!C6</f>
        <v>30deux</v>
      </c>
      <c r="B43" s="4" t="str">
        <f>Inscription!D6</f>
        <v>Ariane Trudel</v>
      </c>
      <c r="C43" s="90" t="str">
        <f t="shared" si="2"/>
        <v/>
      </c>
      <c r="D43" s="90" t="str">
        <f t="shared" si="3"/>
        <v/>
      </c>
      <c r="E43" s="91" t="str">
        <f>'12 - 13 ans'!I9</f>
        <v/>
      </c>
      <c r="F43" s="92" t="str">
        <f>'12 - 13 ans'!H9</f>
        <v/>
      </c>
      <c r="G43" s="91">
        <f>'12 - 13 ans'!I43</f>
        <v>16</v>
      </c>
      <c r="H43" s="92">
        <f>'12 - 13 ans'!H43</f>
        <v>3</v>
      </c>
      <c r="I43" s="91">
        <f>'12 - 13 ans'!I77</f>
        <v>13</v>
      </c>
      <c r="J43" s="92">
        <f>'12 - 13 ans'!H77</f>
        <v>5</v>
      </c>
      <c r="K43" s="91">
        <f>'12 - 13 ans'!I111</f>
        <v>16</v>
      </c>
      <c r="L43" s="92">
        <f>'12 - 13 ans'!H111</f>
        <v>3</v>
      </c>
      <c r="M43" s="91">
        <f>'12 - 13 ans'!I145</f>
        <v>14</v>
      </c>
      <c r="N43" s="92">
        <f>'12 - 13 ans'!H145</f>
        <v>4</v>
      </c>
      <c r="O43" s="91">
        <f>'12 - 13 ans'!I179</f>
        <v>16</v>
      </c>
      <c r="P43" s="92">
        <f>'12 - 13 ans'!H179</f>
        <v>3</v>
      </c>
      <c r="Q43" s="91" t="str">
        <f>'12 - 13 ans'!I213</f>
        <v/>
      </c>
      <c r="R43" s="92" t="str">
        <f>'12 - 13 ans'!H213</f>
        <v/>
      </c>
    </row>
    <row r="44" spans="1:18" x14ac:dyDescent="0.25">
      <c r="A44" s="3" t="str">
        <f>Inscription!C7</f>
        <v>CSRN</v>
      </c>
      <c r="B44" s="4" t="str">
        <f>Inscription!D7</f>
        <v>Thomas Martin</v>
      </c>
      <c r="C44" s="90" t="str">
        <f t="shared" si="2"/>
        <v/>
      </c>
      <c r="D44" s="90" t="str">
        <f t="shared" si="3"/>
        <v/>
      </c>
      <c r="E44" s="91" t="str">
        <f>'12 - 13 ans'!I10</f>
        <v/>
      </c>
      <c r="F44" s="92" t="str">
        <f>'12 - 13 ans'!H10</f>
        <v/>
      </c>
      <c r="G44" s="91">
        <f>'12 - 13 ans'!I44</f>
        <v>18</v>
      </c>
      <c r="H44" s="92">
        <f>'12 - 13 ans'!H44</f>
        <v>2</v>
      </c>
      <c r="I44" s="91">
        <f>'12 - 13 ans'!I78</f>
        <v>20</v>
      </c>
      <c r="J44" s="92">
        <f>'12 - 13 ans'!H78</f>
        <v>1</v>
      </c>
      <c r="K44" s="91">
        <f>'12 - 13 ans'!I112</f>
        <v>20</v>
      </c>
      <c r="L44" s="92">
        <f>'12 - 13 ans'!H112</f>
        <v>1</v>
      </c>
      <c r="M44" s="91">
        <f>'12 - 13 ans'!I146</f>
        <v>20</v>
      </c>
      <c r="N44" s="92">
        <f>'12 - 13 ans'!H146</f>
        <v>1</v>
      </c>
      <c r="O44" s="91">
        <f>'12 - 13 ans'!I180</f>
        <v>18</v>
      </c>
      <c r="P44" s="92">
        <f>'12 - 13 ans'!H180</f>
        <v>2</v>
      </c>
      <c r="Q44" s="91" t="str">
        <f>'12 - 13 ans'!I214</f>
        <v/>
      </c>
      <c r="R44" s="92" t="str">
        <f>'12 - 13 ans'!H214</f>
        <v/>
      </c>
    </row>
    <row r="45" spans="1:18" x14ac:dyDescent="0.25">
      <c r="A45" s="3" t="str">
        <f>Inscription!C8</f>
        <v>CSRN</v>
      </c>
      <c r="B45" s="4" t="str">
        <f>Inscription!D8</f>
        <v>Maxime Laurence</v>
      </c>
      <c r="C45" s="90" t="str">
        <f t="shared" si="2"/>
        <v/>
      </c>
      <c r="D45" s="90" t="str">
        <f t="shared" si="3"/>
        <v/>
      </c>
      <c r="E45" s="91" t="str">
        <f>'12 - 13 ans'!I11</f>
        <v/>
      </c>
      <c r="F45" s="92" t="str">
        <f>'12 - 13 ans'!H11</f>
        <v/>
      </c>
      <c r="G45" s="91">
        <f>'12 - 13 ans'!I45</f>
        <v>11</v>
      </c>
      <c r="H45" s="92">
        <f>'12 - 13 ans'!H45</f>
        <v>7</v>
      </c>
      <c r="I45" s="91" t="str">
        <f>'12 - 13 ans'!I79</f>
        <v>0</v>
      </c>
      <c r="J45" s="92" t="str">
        <f>'12 - 13 ans'!H79</f>
        <v>DQ</v>
      </c>
      <c r="K45" s="91">
        <f>'12 - 13 ans'!I113</f>
        <v>7</v>
      </c>
      <c r="L45" s="92">
        <f>'12 - 13 ans'!H113</f>
        <v>10</v>
      </c>
      <c r="M45" s="91" t="str">
        <f>'12 - 13 ans'!I147</f>
        <v>0</v>
      </c>
      <c r="N45" s="92" t="str">
        <f>'12 - 13 ans'!H147</f>
        <v>DNS</v>
      </c>
      <c r="O45" s="91" t="str">
        <f>'12 - 13 ans'!I181</f>
        <v>0</v>
      </c>
      <c r="P45" s="92" t="str">
        <f>'12 - 13 ans'!H181</f>
        <v>DNS</v>
      </c>
      <c r="Q45" s="91" t="str">
        <f>'12 - 13 ans'!I215</f>
        <v/>
      </c>
      <c r="R45" s="92" t="str">
        <f>'12 - 13 ans'!H215</f>
        <v/>
      </c>
    </row>
    <row r="46" spans="1:18" x14ac:dyDescent="0.25">
      <c r="A46" s="3" t="str">
        <f>Inscription!C9</f>
        <v>CSRN</v>
      </c>
      <c r="B46" s="4" t="str">
        <f>Inscription!D9</f>
        <v>Eugénie Tétreault</v>
      </c>
      <c r="C46" s="90" t="str">
        <f t="shared" si="2"/>
        <v/>
      </c>
      <c r="D46" s="90" t="str">
        <f t="shared" si="3"/>
        <v/>
      </c>
      <c r="E46" s="91" t="str">
        <f>'12 - 13 ans'!I12</f>
        <v/>
      </c>
      <c r="F46" s="92" t="str">
        <f>'12 - 13 ans'!H12</f>
        <v/>
      </c>
      <c r="G46" s="91">
        <f>'12 - 13 ans'!I46</f>
        <v>10</v>
      </c>
      <c r="H46" s="92">
        <f>'12 - 13 ans'!H46</f>
        <v>8</v>
      </c>
      <c r="I46" s="91">
        <f>'12 - 13 ans'!I80</f>
        <v>12</v>
      </c>
      <c r="J46" s="92">
        <f>'12 - 13 ans'!H80</f>
        <v>6</v>
      </c>
      <c r="K46" s="91">
        <f>'12 - 13 ans'!I114</f>
        <v>8</v>
      </c>
      <c r="L46" s="92">
        <f>'12 - 13 ans'!H114</f>
        <v>9</v>
      </c>
      <c r="M46" s="91">
        <f>'12 - 13 ans'!I148</f>
        <v>11</v>
      </c>
      <c r="N46" s="92">
        <f>'12 - 13 ans'!H148</f>
        <v>7</v>
      </c>
      <c r="O46" s="91">
        <f>'12 - 13 ans'!I182</f>
        <v>13</v>
      </c>
      <c r="P46" s="92">
        <f>'12 - 13 ans'!H182</f>
        <v>5</v>
      </c>
      <c r="Q46" s="91" t="str">
        <f>'12 - 13 ans'!I216</f>
        <v/>
      </c>
      <c r="R46" s="92" t="str">
        <f>'12 - 13 ans'!H216</f>
        <v/>
      </c>
    </row>
    <row r="47" spans="1:18" x14ac:dyDescent="0.25">
      <c r="A47" s="3" t="str">
        <f>Inscription!C10</f>
        <v>CSRN</v>
      </c>
      <c r="B47" s="4" t="str">
        <f>Inscription!D10</f>
        <v>Justin Gauthier</v>
      </c>
      <c r="C47" s="90" t="str">
        <f t="shared" si="2"/>
        <v/>
      </c>
      <c r="D47" s="90" t="str">
        <f t="shared" si="3"/>
        <v/>
      </c>
      <c r="E47" s="91" t="str">
        <f>'12 - 13 ans'!I13</f>
        <v/>
      </c>
      <c r="F47" s="92" t="str">
        <f>'12 - 13 ans'!H13</f>
        <v/>
      </c>
      <c r="G47" s="91" t="str">
        <f>'12 - 13 ans'!I47</f>
        <v>0</v>
      </c>
      <c r="H47" s="92" t="str">
        <f>'12 - 13 ans'!H47</f>
        <v>DNS</v>
      </c>
      <c r="I47" s="91" t="str">
        <f>'12 - 13 ans'!I81</f>
        <v>0</v>
      </c>
      <c r="J47" s="92" t="str">
        <f>'12 - 13 ans'!H81</f>
        <v>DNS</v>
      </c>
      <c r="K47" s="91" t="str">
        <f>'12 - 13 ans'!I115</f>
        <v>0</v>
      </c>
      <c r="L47" s="92" t="str">
        <f>'12 - 13 ans'!H115</f>
        <v>DNS</v>
      </c>
      <c r="M47" s="91" t="str">
        <f>'12 - 13 ans'!I149</f>
        <v>0</v>
      </c>
      <c r="N47" s="92" t="str">
        <f>'12 - 13 ans'!H149</f>
        <v>DNS</v>
      </c>
      <c r="O47" s="91" t="str">
        <f>'12 - 13 ans'!I183</f>
        <v>0</v>
      </c>
      <c r="P47" s="92" t="str">
        <f>'12 - 13 ans'!H183</f>
        <v>DNS</v>
      </c>
      <c r="Q47" s="91" t="str">
        <f>'12 - 13 ans'!I217</f>
        <v/>
      </c>
      <c r="R47" s="92" t="str">
        <f>'12 - 13 ans'!H217</f>
        <v/>
      </c>
    </row>
    <row r="48" spans="1:18" x14ac:dyDescent="0.25">
      <c r="A48" s="3" t="str">
        <f>Inscription!C11</f>
        <v>Gatineau</v>
      </c>
      <c r="B48" s="4" t="str">
        <f>Inscription!D11</f>
        <v>Justin Pichette</v>
      </c>
      <c r="C48" s="90" t="str">
        <f t="shared" si="2"/>
        <v/>
      </c>
      <c r="D48" s="90" t="str">
        <f t="shared" si="3"/>
        <v/>
      </c>
      <c r="E48" s="91" t="str">
        <f>'12 - 13 ans'!I14</f>
        <v/>
      </c>
      <c r="F48" s="92" t="str">
        <f>'12 - 13 ans'!H14</f>
        <v/>
      </c>
      <c r="G48" s="91">
        <f>'12 - 13 ans'!I48</f>
        <v>6</v>
      </c>
      <c r="H48" s="92">
        <f>'12 - 13 ans'!H48</f>
        <v>11</v>
      </c>
      <c r="I48" s="91">
        <f>'12 - 13 ans'!I82</f>
        <v>6</v>
      </c>
      <c r="J48" s="92">
        <f>'12 - 13 ans'!H82</f>
        <v>11</v>
      </c>
      <c r="K48" s="91">
        <f>'12 - 13 ans'!I116</f>
        <v>5</v>
      </c>
      <c r="L48" s="92">
        <f>'12 - 13 ans'!H116</f>
        <v>12</v>
      </c>
      <c r="M48" s="91">
        <f>'12 - 13 ans'!I150</f>
        <v>7</v>
      </c>
      <c r="N48" s="92">
        <f>'12 - 13 ans'!H150</f>
        <v>10</v>
      </c>
      <c r="O48" s="91" t="str">
        <f>'12 - 13 ans'!I184</f>
        <v>0</v>
      </c>
      <c r="P48" s="92" t="str">
        <f>'12 - 13 ans'!H184</f>
        <v>DQ</v>
      </c>
      <c r="Q48" s="91" t="str">
        <f>'12 - 13 ans'!I218</f>
        <v/>
      </c>
      <c r="R48" s="92" t="str">
        <f>'12 - 13 ans'!H218</f>
        <v/>
      </c>
    </row>
    <row r="49" spans="1:18" x14ac:dyDescent="0.25">
      <c r="A49" s="3" t="str">
        <f>Inscription!C12</f>
        <v>Gatineau</v>
      </c>
      <c r="B49" s="4" t="str">
        <f>Inscription!D12</f>
        <v>Marianne Caplette</v>
      </c>
      <c r="C49" s="90" t="str">
        <f t="shared" si="2"/>
        <v/>
      </c>
      <c r="D49" s="90" t="str">
        <f t="shared" si="3"/>
        <v/>
      </c>
      <c r="E49" s="91" t="str">
        <f>'12 - 13 ans'!I15</f>
        <v/>
      </c>
      <c r="F49" s="92" t="str">
        <f>'12 - 13 ans'!H15</f>
        <v/>
      </c>
      <c r="G49" s="91">
        <f>'12 - 13 ans'!I49</f>
        <v>5</v>
      </c>
      <c r="H49" s="92">
        <f>'12 - 13 ans'!H49</f>
        <v>12</v>
      </c>
      <c r="I49" s="91">
        <f>'12 - 13 ans'!I83</f>
        <v>7</v>
      </c>
      <c r="J49" s="92">
        <f>'12 - 13 ans'!H83</f>
        <v>10</v>
      </c>
      <c r="K49" s="91">
        <f>'12 - 13 ans'!I117</f>
        <v>6</v>
      </c>
      <c r="L49" s="92">
        <f>'12 - 13 ans'!H117</f>
        <v>11</v>
      </c>
      <c r="M49" s="91" t="str">
        <f>'12 - 13 ans'!I151</f>
        <v>0</v>
      </c>
      <c r="N49" s="92" t="str">
        <f>'12 - 13 ans'!H151</f>
        <v>DQ</v>
      </c>
      <c r="O49" s="91" t="str">
        <f>'12 - 13 ans'!I185</f>
        <v>0</v>
      </c>
      <c r="P49" s="92" t="str">
        <f>'12 - 13 ans'!H185</f>
        <v>DQ</v>
      </c>
      <c r="Q49" s="91" t="str">
        <f>'12 - 13 ans'!I219</f>
        <v/>
      </c>
      <c r="R49" s="92" t="str">
        <f>'12 - 13 ans'!H219</f>
        <v/>
      </c>
    </row>
    <row r="50" spans="1:18" x14ac:dyDescent="0.25">
      <c r="A50" s="3" t="str">
        <f>Inscription!C13</f>
        <v>Narval</v>
      </c>
      <c r="B50" s="4" t="str">
        <f>Inscription!D13</f>
        <v>Joelle Gauthier-Drapeau</v>
      </c>
      <c r="C50" s="90" t="str">
        <f t="shared" si="2"/>
        <v/>
      </c>
      <c r="D50" s="90" t="str">
        <f t="shared" si="3"/>
        <v/>
      </c>
      <c r="E50" s="91" t="str">
        <f>'12 - 13 ans'!I16</f>
        <v/>
      </c>
      <c r="F50" s="92" t="str">
        <f>'12 - 13 ans'!H16</f>
        <v/>
      </c>
      <c r="G50" s="91">
        <f>'12 - 13 ans'!I50</f>
        <v>8</v>
      </c>
      <c r="H50" s="92">
        <f>'12 - 13 ans'!H50</f>
        <v>9</v>
      </c>
      <c r="I50" s="91">
        <f>'12 - 13 ans'!I84</f>
        <v>8</v>
      </c>
      <c r="J50" s="92">
        <f>'12 - 13 ans'!H84</f>
        <v>9</v>
      </c>
      <c r="K50" s="91">
        <f>'12 - 13 ans'!I118</f>
        <v>10</v>
      </c>
      <c r="L50" s="92">
        <f>'12 - 13 ans'!H118</f>
        <v>8</v>
      </c>
      <c r="M50" s="91">
        <f>'12 - 13 ans'!I152</f>
        <v>8</v>
      </c>
      <c r="N50" s="92">
        <f>'12 - 13 ans'!H152</f>
        <v>9</v>
      </c>
      <c r="O50" s="91">
        <f>'12 - 13 ans'!I186</f>
        <v>10</v>
      </c>
      <c r="P50" s="92">
        <f>'12 - 13 ans'!H186</f>
        <v>8</v>
      </c>
      <c r="Q50" s="91" t="str">
        <f>'12 - 13 ans'!I220</f>
        <v/>
      </c>
      <c r="R50" s="92" t="str">
        <f>'12 - 13 ans'!H220</f>
        <v/>
      </c>
    </row>
    <row r="51" spans="1:18" x14ac:dyDescent="0.25">
      <c r="A51" s="3" t="str">
        <f>Inscription!C14</f>
        <v>Narval</v>
      </c>
      <c r="B51" s="4" t="str">
        <f>Inscription!D14</f>
        <v>Léony Gobeil</v>
      </c>
      <c r="C51" s="90" t="str">
        <f t="shared" si="2"/>
        <v/>
      </c>
      <c r="D51" s="90" t="str">
        <f t="shared" si="3"/>
        <v/>
      </c>
      <c r="E51" s="91" t="str">
        <f>'12 - 13 ans'!I17</f>
        <v/>
      </c>
      <c r="F51" s="92" t="str">
        <f>'12 - 13 ans'!H17</f>
        <v/>
      </c>
      <c r="G51" s="91">
        <f>'12 - 13 ans'!I51</f>
        <v>14</v>
      </c>
      <c r="H51" s="92">
        <f>'12 - 13 ans'!H51</f>
        <v>4</v>
      </c>
      <c r="I51" s="91">
        <f>'12 - 13 ans'!I85</f>
        <v>16</v>
      </c>
      <c r="J51" s="92">
        <f>'12 - 13 ans'!H85</f>
        <v>3</v>
      </c>
      <c r="K51" s="91">
        <f>'12 - 13 ans'!I119</f>
        <v>13</v>
      </c>
      <c r="L51" s="92">
        <f>'12 - 13 ans'!H119</f>
        <v>5</v>
      </c>
      <c r="M51" s="91">
        <f>'12 - 13 ans'!I153</f>
        <v>16</v>
      </c>
      <c r="N51" s="92">
        <f>'12 - 13 ans'!H153</f>
        <v>3</v>
      </c>
      <c r="O51" s="91">
        <f>'12 - 13 ans'!I187</f>
        <v>14</v>
      </c>
      <c r="P51" s="92">
        <f>'12 - 13 ans'!H187</f>
        <v>4</v>
      </c>
      <c r="Q51" s="91" t="str">
        <f>'12 - 13 ans'!I221</f>
        <v/>
      </c>
      <c r="R51" s="92" t="str">
        <f>'12 - 13 ans'!H221</f>
        <v/>
      </c>
    </row>
    <row r="52" spans="1:18" x14ac:dyDescent="0.25">
      <c r="A52" s="3">
        <f>Inscription!C15</f>
        <v>0</v>
      </c>
      <c r="B52" s="4">
        <f>Inscription!D15</f>
        <v>0</v>
      </c>
      <c r="C52" s="90" t="str">
        <f t="shared" si="2"/>
        <v/>
      </c>
      <c r="D52" s="90" t="str">
        <f t="shared" si="3"/>
        <v/>
      </c>
      <c r="E52" s="91" t="str">
        <f>'12 - 13 ans'!I18</f>
        <v/>
      </c>
      <c r="F52" s="92" t="str">
        <f>'12 - 13 ans'!H18</f>
        <v/>
      </c>
      <c r="G52" s="91" t="str">
        <f>'12 - 13 ans'!I52</f>
        <v/>
      </c>
      <c r="H52" s="92" t="str">
        <f>'12 - 13 ans'!H52</f>
        <v/>
      </c>
      <c r="I52" s="91" t="str">
        <f>'12 - 13 ans'!I86</f>
        <v/>
      </c>
      <c r="J52" s="92" t="str">
        <f>'12 - 13 ans'!H86</f>
        <v/>
      </c>
      <c r="K52" s="91" t="str">
        <f>'12 - 13 ans'!I120</f>
        <v/>
      </c>
      <c r="L52" s="92" t="str">
        <f>'12 - 13 ans'!H120</f>
        <v/>
      </c>
      <c r="M52" s="91" t="str">
        <f>'12 - 13 ans'!I154</f>
        <v/>
      </c>
      <c r="N52" s="92" t="str">
        <f>'12 - 13 ans'!H154</f>
        <v/>
      </c>
      <c r="O52" s="91" t="str">
        <f>'12 - 13 ans'!I188</f>
        <v/>
      </c>
      <c r="P52" s="92" t="str">
        <f>'12 - 13 ans'!H188</f>
        <v/>
      </c>
      <c r="Q52" s="91" t="str">
        <f>'12 - 13 ans'!I222</f>
        <v/>
      </c>
      <c r="R52" s="92" t="str">
        <f>'12 - 13 ans'!H222</f>
        <v/>
      </c>
    </row>
    <row r="53" spans="1:18" x14ac:dyDescent="0.25">
      <c r="A53" s="3">
        <f>Inscription!C16</f>
        <v>0</v>
      </c>
      <c r="B53" s="4">
        <f>Inscription!D16</f>
        <v>0</v>
      </c>
      <c r="C53" s="90" t="str">
        <f t="shared" si="2"/>
        <v/>
      </c>
      <c r="D53" s="90" t="str">
        <f t="shared" si="3"/>
        <v/>
      </c>
      <c r="E53" s="91" t="str">
        <f>'12 - 13 ans'!I19</f>
        <v/>
      </c>
      <c r="F53" s="92" t="str">
        <f>'12 - 13 ans'!H19</f>
        <v/>
      </c>
      <c r="G53" s="91" t="str">
        <f>'12 - 13 ans'!I53</f>
        <v/>
      </c>
      <c r="H53" s="92" t="str">
        <f>'12 - 13 ans'!H53</f>
        <v/>
      </c>
      <c r="I53" s="91" t="str">
        <f>'12 - 13 ans'!I87</f>
        <v/>
      </c>
      <c r="J53" s="92" t="str">
        <f>'12 - 13 ans'!H87</f>
        <v/>
      </c>
      <c r="K53" s="91" t="str">
        <f>'12 - 13 ans'!I121</f>
        <v/>
      </c>
      <c r="L53" s="92" t="str">
        <f>'12 - 13 ans'!H121</f>
        <v/>
      </c>
      <c r="M53" s="91" t="str">
        <f>'12 - 13 ans'!I155</f>
        <v/>
      </c>
      <c r="N53" s="92" t="str">
        <f>'12 - 13 ans'!H155</f>
        <v/>
      </c>
      <c r="O53" s="91" t="str">
        <f>'12 - 13 ans'!I189</f>
        <v/>
      </c>
      <c r="P53" s="92" t="str">
        <f>'12 - 13 ans'!H189</f>
        <v/>
      </c>
      <c r="Q53" s="91" t="str">
        <f>'12 - 13 ans'!I223</f>
        <v/>
      </c>
      <c r="R53" s="92" t="str">
        <f>'12 - 13 ans'!H223</f>
        <v/>
      </c>
    </row>
    <row r="54" spans="1:18" x14ac:dyDescent="0.25">
      <c r="A54" s="3">
        <f>Inscription!C17</f>
        <v>0</v>
      </c>
      <c r="B54" s="4">
        <f>Inscription!D17</f>
        <v>0</v>
      </c>
      <c r="C54" s="90" t="str">
        <f t="shared" si="2"/>
        <v/>
      </c>
      <c r="D54" s="90" t="str">
        <f t="shared" si="3"/>
        <v/>
      </c>
      <c r="E54" s="91" t="str">
        <f>'12 - 13 ans'!I20</f>
        <v/>
      </c>
      <c r="F54" s="92" t="str">
        <f>'12 - 13 ans'!H20</f>
        <v/>
      </c>
      <c r="G54" s="91" t="str">
        <f>'12 - 13 ans'!I54</f>
        <v/>
      </c>
      <c r="H54" s="92" t="str">
        <f>'12 - 13 ans'!H54</f>
        <v/>
      </c>
      <c r="I54" s="91" t="str">
        <f>'12 - 13 ans'!I88</f>
        <v/>
      </c>
      <c r="J54" s="92" t="str">
        <f>'12 - 13 ans'!H88</f>
        <v/>
      </c>
      <c r="K54" s="91" t="str">
        <f>'12 - 13 ans'!I122</f>
        <v/>
      </c>
      <c r="L54" s="92" t="str">
        <f>'12 - 13 ans'!H122</f>
        <v/>
      </c>
      <c r="M54" s="91" t="str">
        <f>'12 - 13 ans'!I156</f>
        <v/>
      </c>
      <c r="N54" s="92" t="str">
        <f>'12 - 13 ans'!H156</f>
        <v/>
      </c>
      <c r="O54" s="91" t="str">
        <f>'12 - 13 ans'!I190</f>
        <v/>
      </c>
      <c r="P54" s="92" t="str">
        <f>'12 - 13 ans'!H190</f>
        <v/>
      </c>
      <c r="Q54" s="91" t="str">
        <f>'12 - 13 ans'!I224</f>
        <v/>
      </c>
      <c r="R54" s="92" t="str">
        <f>'12 - 13 ans'!H224</f>
        <v/>
      </c>
    </row>
    <row r="55" spans="1:18" x14ac:dyDescent="0.25">
      <c r="A55" s="3">
        <f>Inscription!C18</f>
        <v>0</v>
      </c>
      <c r="B55" s="4">
        <f>Inscription!D18</f>
        <v>0</v>
      </c>
      <c r="C55" s="90" t="str">
        <f t="shared" si="2"/>
        <v/>
      </c>
      <c r="D55" s="90" t="str">
        <f t="shared" si="3"/>
        <v/>
      </c>
      <c r="E55" s="91" t="str">
        <f>'12 - 13 ans'!I21</f>
        <v/>
      </c>
      <c r="F55" s="92" t="str">
        <f>'12 - 13 ans'!H21</f>
        <v/>
      </c>
      <c r="G55" s="91" t="str">
        <f>'12 - 13 ans'!I55</f>
        <v/>
      </c>
      <c r="H55" s="92" t="str">
        <f>'12 - 13 ans'!H55</f>
        <v/>
      </c>
      <c r="I55" s="91" t="str">
        <f>'12 - 13 ans'!I89</f>
        <v/>
      </c>
      <c r="J55" s="92" t="str">
        <f>'12 - 13 ans'!H89</f>
        <v/>
      </c>
      <c r="K55" s="91" t="str">
        <f>'12 - 13 ans'!I123</f>
        <v/>
      </c>
      <c r="L55" s="92" t="str">
        <f>'12 - 13 ans'!H123</f>
        <v/>
      </c>
      <c r="M55" s="91" t="str">
        <f>'12 - 13 ans'!I157</f>
        <v/>
      </c>
      <c r="N55" s="92" t="str">
        <f>'12 - 13 ans'!H157</f>
        <v/>
      </c>
      <c r="O55" s="91" t="str">
        <f>'12 - 13 ans'!I191</f>
        <v/>
      </c>
      <c r="P55" s="92" t="str">
        <f>'12 - 13 ans'!H191</f>
        <v/>
      </c>
      <c r="Q55" s="91" t="str">
        <f>'12 - 13 ans'!I225</f>
        <v/>
      </c>
      <c r="R55" s="92" t="str">
        <f>'12 - 13 ans'!H225</f>
        <v/>
      </c>
    </row>
    <row r="56" spans="1:18" x14ac:dyDescent="0.25">
      <c r="A56" s="3">
        <f>Inscription!C19</f>
        <v>0</v>
      </c>
      <c r="B56" s="4">
        <f>Inscription!D19</f>
        <v>0</v>
      </c>
      <c r="C56" s="90" t="str">
        <f t="shared" si="2"/>
        <v/>
      </c>
      <c r="D56" s="90" t="str">
        <f t="shared" si="3"/>
        <v/>
      </c>
      <c r="E56" s="91" t="str">
        <f>'12 - 13 ans'!I22</f>
        <v/>
      </c>
      <c r="F56" s="92" t="str">
        <f>'12 - 13 ans'!H22</f>
        <v/>
      </c>
      <c r="G56" s="91" t="str">
        <f>'12 - 13 ans'!I56</f>
        <v/>
      </c>
      <c r="H56" s="92" t="str">
        <f>'12 - 13 ans'!H56</f>
        <v/>
      </c>
      <c r="I56" s="91" t="str">
        <f>'12 - 13 ans'!I90</f>
        <v/>
      </c>
      <c r="J56" s="92" t="str">
        <f>'12 - 13 ans'!H90</f>
        <v/>
      </c>
      <c r="K56" s="91" t="str">
        <f>'12 - 13 ans'!I124</f>
        <v/>
      </c>
      <c r="L56" s="92" t="str">
        <f>'12 - 13 ans'!H124</f>
        <v/>
      </c>
      <c r="M56" s="91" t="str">
        <f>'12 - 13 ans'!I158</f>
        <v/>
      </c>
      <c r="N56" s="92" t="str">
        <f>'12 - 13 ans'!H158</f>
        <v/>
      </c>
      <c r="O56" s="91" t="str">
        <f>'12 - 13 ans'!I192</f>
        <v/>
      </c>
      <c r="P56" s="92" t="str">
        <f>'12 - 13 ans'!H192</f>
        <v/>
      </c>
      <c r="Q56" s="91" t="str">
        <f>'12 - 13 ans'!I226</f>
        <v/>
      </c>
      <c r="R56" s="92" t="str">
        <f>'12 - 13 ans'!H226</f>
        <v/>
      </c>
    </row>
    <row r="57" spans="1:18" x14ac:dyDescent="0.25">
      <c r="A57" s="3">
        <f>Inscription!C20</f>
        <v>0</v>
      </c>
      <c r="B57" s="4">
        <f>Inscription!D20</f>
        <v>0</v>
      </c>
      <c r="C57" s="90" t="str">
        <f t="shared" si="2"/>
        <v/>
      </c>
      <c r="D57" s="90" t="str">
        <f t="shared" si="3"/>
        <v/>
      </c>
      <c r="E57" s="91" t="str">
        <f>'12 - 13 ans'!I23</f>
        <v/>
      </c>
      <c r="F57" s="92" t="str">
        <f>'12 - 13 ans'!H23</f>
        <v/>
      </c>
      <c r="G57" s="91" t="str">
        <f>'12 - 13 ans'!I57</f>
        <v/>
      </c>
      <c r="H57" s="92" t="str">
        <f>'12 - 13 ans'!H57</f>
        <v/>
      </c>
      <c r="I57" s="91" t="str">
        <f>'12 - 13 ans'!I91</f>
        <v/>
      </c>
      <c r="J57" s="92" t="str">
        <f>'12 - 13 ans'!H91</f>
        <v/>
      </c>
      <c r="K57" s="91" t="str">
        <f>'12 - 13 ans'!I125</f>
        <v/>
      </c>
      <c r="L57" s="92" t="str">
        <f>'12 - 13 ans'!H125</f>
        <v/>
      </c>
      <c r="M57" s="91" t="str">
        <f>'12 - 13 ans'!I159</f>
        <v/>
      </c>
      <c r="N57" s="92" t="str">
        <f>'12 - 13 ans'!H159</f>
        <v/>
      </c>
      <c r="O57" s="91" t="str">
        <f>'12 - 13 ans'!I193</f>
        <v/>
      </c>
      <c r="P57" s="92" t="str">
        <f>'12 - 13 ans'!H193</f>
        <v/>
      </c>
      <c r="Q57" s="91" t="str">
        <f>'12 - 13 ans'!I227</f>
        <v/>
      </c>
      <c r="R57" s="92" t="str">
        <f>'12 - 13 ans'!H227</f>
        <v/>
      </c>
    </row>
    <row r="58" spans="1:18" x14ac:dyDescent="0.25">
      <c r="A58" s="3">
        <f>Inscription!C21</f>
        <v>0</v>
      </c>
      <c r="B58" s="4">
        <f>Inscription!D21</f>
        <v>0</v>
      </c>
      <c r="C58" s="90" t="str">
        <f t="shared" si="2"/>
        <v/>
      </c>
      <c r="D58" s="90" t="str">
        <f t="shared" si="3"/>
        <v/>
      </c>
      <c r="E58" s="91" t="str">
        <f>'12 - 13 ans'!I24</f>
        <v/>
      </c>
      <c r="F58" s="92" t="str">
        <f>'12 - 13 ans'!H24</f>
        <v/>
      </c>
      <c r="G58" s="91" t="str">
        <f>'12 - 13 ans'!I58</f>
        <v/>
      </c>
      <c r="H58" s="92" t="str">
        <f>'12 - 13 ans'!H58</f>
        <v/>
      </c>
      <c r="I58" s="91" t="str">
        <f>'12 - 13 ans'!I92</f>
        <v/>
      </c>
      <c r="J58" s="92" t="str">
        <f>'12 - 13 ans'!H92</f>
        <v/>
      </c>
      <c r="K58" s="91" t="str">
        <f>'12 - 13 ans'!I126</f>
        <v/>
      </c>
      <c r="L58" s="92" t="str">
        <f>'12 - 13 ans'!H126</f>
        <v/>
      </c>
      <c r="M58" s="91" t="str">
        <f>'12 - 13 ans'!I160</f>
        <v/>
      </c>
      <c r="N58" s="92" t="str">
        <f>'12 - 13 ans'!H160</f>
        <v/>
      </c>
      <c r="O58" s="91" t="str">
        <f>'12 - 13 ans'!I194</f>
        <v/>
      </c>
      <c r="P58" s="92" t="str">
        <f>'12 - 13 ans'!H194</f>
        <v/>
      </c>
      <c r="Q58" s="91" t="str">
        <f>'12 - 13 ans'!I228</f>
        <v/>
      </c>
      <c r="R58" s="92" t="str">
        <f>'12 - 13 ans'!H228</f>
        <v/>
      </c>
    </row>
    <row r="59" spans="1:18" x14ac:dyDescent="0.25">
      <c r="A59" s="3">
        <f>Inscription!C22</f>
        <v>0</v>
      </c>
      <c r="B59" s="4">
        <f>Inscription!D22</f>
        <v>0</v>
      </c>
      <c r="C59" s="90" t="str">
        <f t="shared" si="2"/>
        <v/>
      </c>
      <c r="D59" s="90" t="str">
        <f t="shared" si="3"/>
        <v/>
      </c>
      <c r="E59" s="91" t="str">
        <f>'12 - 13 ans'!I25</f>
        <v/>
      </c>
      <c r="F59" s="92" t="str">
        <f>'12 - 13 ans'!H25</f>
        <v/>
      </c>
      <c r="G59" s="91" t="str">
        <f>'12 - 13 ans'!I59</f>
        <v/>
      </c>
      <c r="H59" s="92" t="str">
        <f>'12 - 13 ans'!H59</f>
        <v/>
      </c>
      <c r="I59" s="91" t="str">
        <f>'12 - 13 ans'!I93</f>
        <v/>
      </c>
      <c r="J59" s="92" t="str">
        <f>'12 - 13 ans'!H93</f>
        <v/>
      </c>
      <c r="K59" s="91" t="str">
        <f>'12 - 13 ans'!I127</f>
        <v/>
      </c>
      <c r="L59" s="92" t="str">
        <f>'12 - 13 ans'!H127</f>
        <v/>
      </c>
      <c r="M59" s="91" t="str">
        <f>'12 - 13 ans'!I161</f>
        <v/>
      </c>
      <c r="N59" s="92" t="str">
        <f>'12 - 13 ans'!H161</f>
        <v/>
      </c>
      <c r="O59" s="91" t="str">
        <f>'12 - 13 ans'!I195</f>
        <v/>
      </c>
      <c r="P59" s="92" t="str">
        <f>'12 - 13 ans'!H195</f>
        <v/>
      </c>
      <c r="Q59" s="91" t="str">
        <f>'12 - 13 ans'!I229</f>
        <v/>
      </c>
      <c r="R59" s="92" t="str">
        <f>'12 - 13 ans'!H229</f>
        <v/>
      </c>
    </row>
    <row r="60" spans="1:18" x14ac:dyDescent="0.25">
      <c r="A60" s="3">
        <f>Inscription!C23</f>
        <v>0</v>
      </c>
      <c r="B60" s="4">
        <f>Inscription!D23</f>
        <v>0</v>
      </c>
      <c r="C60" s="90" t="str">
        <f t="shared" si="2"/>
        <v/>
      </c>
      <c r="D60" s="90" t="str">
        <f t="shared" si="3"/>
        <v/>
      </c>
      <c r="E60" s="91" t="str">
        <f>'12 - 13 ans'!I26</f>
        <v/>
      </c>
      <c r="F60" s="92" t="str">
        <f>'12 - 13 ans'!H26</f>
        <v/>
      </c>
      <c r="G60" s="91" t="str">
        <f>'12 - 13 ans'!I60</f>
        <v/>
      </c>
      <c r="H60" s="92" t="str">
        <f>'12 - 13 ans'!H60</f>
        <v/>
      </c>
      <c r="I60" s="91" t="str">
        <f>'12 - 13 ans'!I94</f>
        <v/>
      </c>
      <c r="J60" s="92" t="str">
        <f>'12 - 13 ans'!H94</f>
        <v/>
      </c>
      <c r="K60" s="91" t="str">
        <f>'12 - 13 ans'!I128</f>
        <v/>
      </c>
      <c r="L60" s="92" t="str">
        <f>'12 - 13 ans'!H128</f>
        <v/>
      </c>
      <c r="M60" s="91" t="str">
        <f>'12 - 13 ans'!I162</f>
        <v/>
      </c>
      <c r="N60" s="92" t="str">
        <f>'12 - 13 ans'!H162</f>
        <v/>
      </c>
      <c r="O60" s="91" t="str">
        <f>'12 - 13 ans'!I196</f>
        <v/>
      </c>
      <c r="P60" s="92" t="str">
        <f>'12 - 13 ans'!H196</f>
        <v/>
      </c>
      <c r="Q60" s="91" t="str">
        <f>'12 - 13 ans'!I230</f>
        <v/>
      </c>
      <c r="R60" s="92" t="str">
        <f>'12 - 13 ans'!H230</f>
        <v/>
      </c>
    </row>
    <row r="61" spans="1:18" x14ac:dyDescent="0.25">
      <c r="A61" s="3">
        <f>Inscription!C24</f>
        <v>0</v>
      </c>
      <c r="B61" s="4">
        <f>Inscription!D24</f>
        <v>0</v>
      </c>
      <c r="C61" s="90" t="str">
        <f t="shared" si="2"/>
        <v/>
      </c>
      <c r="D61" s="90" t="str">
        <f t="shared" si="3"/>
        <v/>
      </c>
      <c r="E61" s="91" t="str">
        <f>'12 - 13 ans'!I27</f>
        <v/>
      </c>
      <c r="F61" s="92" t="str">
        <f>'12 - 13 ans'!H27</f>
        <v/>
      </c>
      <c r="G61" s="91" t="str">
        <f>'12 - 13 ans'!I61</f>
        <v/>
      </c>
      <c r="H61" s="92" t="str">
        <f>'12 - 13 ans'!H61</f>
        <v/>
      </c>
      <c r="I61" s="91" t="str">
        <f>'12 - 13 ans'!I95</f>
        <v/>
      </c>
      <c r="J61" s="92" t="str">
        <f>'12 - 13 ans'!H95</f>
        <v/>
      </c>
      <c r="K61" s="91" t="str">
        <f>'12 - 13 ans'!I129</f>
        <v/>
      </c>
      <c r="L61" s="92" t="str">
        <f>'12 - 13 ans'!H129</f>
        <v/>
      </c>
      <c r="M61" s="91" t="str">
        <f>'12 - 13 ans'!I163</f>
        <v/>
      </c>
      <c r="N61" s="92" t="str">
        <f>'12 - 13 ans'!H163</f>
        <v/>
      </c>
      <c r="O61" s="91" t="str">
        <f>'12 - 13 ans'!I197</f>
        <v/>
      </c>
      <c r="P61" s="92" t="str">
        <f>'12 - 13 ans'!H197</f>
        <v/>
      </c>
      <c r="Q61" s="91" t="str">
        <f>'12 - 13 ans'!I231</f>
        <v/>
      </c>
      <c r="R61" s="92" t="str">
        <f>'12 - 13 ans'!H231</f>
        <v/>
      </c>
    </row>
    <row r="62" spans="1:18" x14ac:dyDescent="0.25">
      <c r="A62" s="3">
        <f>Inscription!C25</f>
        <v>0</v>
      </c>
      <c r="B62" s="4">
        <f>Inscription!D25</f>
        <v>0</v>
      </c>
      <c r="C62" s="90" t="str">
        <f t="shared" si="2"/>
        <v/>
      </c>
      <c r="D62" s="90" t="str">
        <f t="shared" si="3"/>
        <v/>
      </c>
      <c r="E62" s="91" t="str">
        <f>'12 - 13 ans'!I28</f>
        <v/>
      </c>
      <c r="F62" s="92" t="str">
        <f>'12 - 13 ans'!H28</f>
        <v/>
      </c>
      <c r="G62" s="91" t="str">
        <f>'12 - 13 ans'!I62</f>
        <v/>
      </c>
      <c r="H62" s="92" t="str">
        <f>'12 - 13 ans'!H62</f>
        <v/>
      </c>
      <c r="I62" s="91" t="str">
        <f>'12 - 13 ans'!I96</f>
        <v/>
      </c>
      <c r="J62" s="92" t="str">
        <f>'12 - 13 ans'!H96</f>
        <v/>
      </c>
      <c r="K62" s="91" t="str">
        <f>'12 - 13 ans'!I130</f>
        <v/>
      </c>
      <c r="L62" s="92" t="str">
        <f>'12 - 13 ans'!H130</f>
        <v/>
      </c>
      <c r="M62" s="91" t="str">
        <f>'12 - 13 ans'!I164</f>
        <v/>
      </c>
      <c r="N62" s="92" t="str">
        <f>'12 - 13 ans'!H164</f>
        <v/>
      </c>
      <c r="O62" s="91" t="str">
        <f>'12 - 13 ans'!I198</f>
        <v/>
      </c>
      <c r="P62" s="92" t="str">
        <f>'12 - 13 ans'!H198</f>
        <v/>
      </c>
      <c r="Q62" s="91" t="str">
        <f>'12 - 13 ans'!I232</f>
        <v/>
      </c>
      <c r="R62" s="92" t="str">
        <f>'12 - 13 ans'!H232</f>
        <v/>
      </c>
    </row>
    <row r="63" spans="1:18" x14ac:dyDescent="0.25">
      <c r="A63" s="3">
        <f>Inscription!C26</f>
        <v>0</v>
      </c>
      <c r="B63" s="4">
        <f>Inscription!D26</f>
        <v>0</v>
      </c>
      <c r="C63" s="90" t="str">
        <f t="shared" si="2"/>
        <v/>
      </c>
      <c r="D63" s="90" t="str">
        <f t="shared" si="3"/>
        <v/>
      </c>
      <c r="E63" s="91" t="str">
        <f>'12 - 13 ans'!I29</f>
        <v/>
      </c>
      <c r="F63" s="92" t="str">
        <f>'12 - 13 ans'!H29</f>
        <v/>
      </c>
      <c r="G63" s="91" t="str">
        <f>'12 - 13 ans'!I63</f>
        <v/>
      </c>
      <c r="H63" s="92" t="str">
        <f>'12 - 13 ans'!H63</f>
        <v/>
      </c>
      <c r="I63" s="91" t="str">
        <f>'12 - 13 ans'!I97</f>
        <v/>
      </c>
      <c r="J63" s="92" t="str">
        <f>'12 - 13 ans'!H97</f>
        <v/>
      </c>
      <c r="K63" s="91" t="str">
        <f>'12 - 13 ans'!I131</f>
        <v/>
      </c>
      <c r="L63" s="92" t="str">
        <f>'12 - 13 ans'!H131</f>
        <v/>
      </c>
      <c r="M63" s="91" t="str">
        <f>'12 - 13 ans'!I165</f>
        <v/>
      </c>
      <c r="N63" s="92" t="str">
        <f>'12 - 13 ans'!H165</f>
        <v/>
      </c>
      <c r="O63" s="91" t="str">
        <f>'12 - 13 ans'!I199</f>
        <v/>
      </c>
      <c r="P63" s="92" t="str">
        <f>'12 - 13 ans'!H199</f>
        <v/>
      </c>
      <c r="Q63" s="91" t="str">
        <f>'12 - 13 ans'!I233</f>
        <v/>
      </c>
      <c r="R63" s="92" t="str">
        <f>'12 - 13 ans'!H233</f>
        <v/>
      </c>
    </row>
    <row r="64" spans="1:18" x14ac:dyDescent="0.25">
      <c r="A64" s="3">
        <f>Inscription!C27</f>
        <v>0</v>
      </c>
      <c r="B64" s="4">
        <f>Inscription!D27</f>
        <v>0</v>
      </c>
      <c r="C64" s="90" t="str">
        <f t="shared" si="2"/>
        <v/>
      </c>
      <c r="D64" s="90" t="str">
        <f t="shared" si="3"/>
        <v/>
      </c>
      <c r="E64" s="91" t="str">
        <f>'12 - 13 ans'!I30</f>
        <v/>
      </c>
      <c r="F64" s="92" t="str">
        <f>'12 - 13 ans'!H30</f>
        <v/>
      </c>
      <c r="G64" s="91" t="str">
        <f>'12 - 13 ans'!I64</f>
        <v/>
      </c>
      <c r="H64" s="92" t="str">
        <f>'12 - 13 ans'!H64</f>
        <v/>
      </c>
      <c r="I64" s="91" t="str">
        <f>'12 - 13 ans'!I98</f>
        <v/>
      </c>
      <c r="J64" s="92" t="str">
        <f>'12 - 13 ans'!H98</f>
        <v/>
      </c>
      <c r="K64" s="91" t="str">
        <f>'12 - 13 ans'!I132</f>
        <v/>
      </c>
      <c r="L64" s="92" t="str">
        <f>'12 - 13 ans'!H132</f>
        <v/>
      </c>
      <c r="M64" s="91" t="str">
        <f>'12 - 13 ans'!I166</f>
        <v/>
      </c>
      <c r="N64" s="92" t="str">
        <f>'12 - 13 ans'!H166</f>
        <v/>
      </c>
      <c r="O64" s="91" t="str">
        <f>'12 - 13 ans'!I200</f>
        <v/>
      </c>
      <c r="P64" s="92" t="str">
        <f>'12 - 13 ans'!H200</f>
        <v/>
      </c>
      <c r="Q64" s="91" t="str">
        <f>'12 - 13 ans'!I234</f>
        <v/>
      </c>
      <c r="R64" s="92" t="str">
        <f>'12 - 13 ans'!H234</f>
        <v/>
      </c>
    </row>
    <row r="65" spans="1:18" x14ac:dyDescent="0.25">
      <c r="A65" s="3">
        <f>Inscription!C28</f>
        <v>0</v>
      </c>
      <c r="B65" s="4">
        <f>Inscription!D28</f>
        <v>0</v>
      </c>
      <c r="C65" s="90" t="str">
        <f t="shared" si="2"/>
        <v/>
      </c>
      <c r="D65" s="90" t="str">
        <f t="shared" si="3"/>
        <v/>
      </c>
      <c r="E65" s="91" t="str">
        <f>'12 - 13 ans'!I31</f>
        <v/>
      </c>
      <c r="F65" s="92" t="str">
        <f>'12 - 13 ans'!H31</f>
        <v/>
      </c>
      <c r="G65" s="91" t="str">
        <f>'12 - 13 ans'!I65</f>
        <v/>
      </c>
      <c r="H65" s="92" t="str">
        <f>'12 - 13 ans'!H65</f>
        <v/>
      </c>
      <c r="I65" s="91" t="str">
        <f>'12 - 13 ans'!I99</f>
        <v/>
      </c>
      <c r="J65" s="92" t="str">
        <f>'12 - 13 ans'!H99</f>
        <v/>
      </c>
      <c r="K65" s="91" t="str">
        <f>'12 - 13 ans'!I133</f>
        <v/>
      </c>
      <c r="L65" s="92" t="str">
        <f>'12 - 13 ans'!H133</f>
        <v/>
      </c>
      <c r="M65" s="91" t="str">
        <f>'12 - 13 ans'!I167</f>
        <v/>
      </c>
      <c r="N65" s="92" t="str">
        <f>'12 - 13 ans'!H167</f>
        <v/>
      </c>
      <c r="O65" s="91" t="str">
        <f>'12 - 13 ans'!I201</f>
        <v/>
      </c>
      <c r="P65" s="92" t="str">
        <f>'12 - 13 ans'!H201</f>
        <v/>
      </c>
      <c r="Q65" s="91" t="str">
        <f>'12 - 13 ans'!I235</f>
        <v/>
      </c>
      <c r="R65" s="92" t="str">
        <f>'12 - 13 ans'!H235</f>
        <v/>
      </c>
    </row>
    <row r="66" spans="1:18" x14ac:dyDescent="0.25">
      <c r="A66" s="3">
        <f>Inscription!C29</f>
        <v>0</v>
      </c>
      <c r="B66" s="4">
        <f>Inscription!D29</f>
        <v>0</v>
      </c>
      <c r="C66" s="90" t="str">
        <f t="shared" si="2"/>
        <v/>
      </c>
      <c r="D66" s="90" t="str">
        <f t="shared" si="3"/>
        <v/>
      </c>
      <c r="E66" s="91" t="str">
        <f>'12 - 13 ans'!I32</f>
        <v/>
      </c>
      <c r="F66" s="92" t="str">
        <f>'12 - 13 ans'!H32</f>
        <v/>
      </c>
      <c r="G66" s="91" t="str">
        <f>'12 - 13 ans'!I66</f>
        <v/>
      </c>
      <c r="H66" s="92" t="str">
        <f>'12 - 13 ans'!H66</f>
        <v/>
      </c>
      <c r="I66" s="91" t="str">
        <f>'12 - 13 ans'!I100</f>
        <v/>
      </c>
      <c r="J66" s="92" t="str">
        <f>'12 - 13 ans'!H100</f>
        <v/>
      </c>
      <c r="K66" s="91" t="str">
        <f>'12 - 13 ans'!I134</f>
        <v/>
      </c>
      <c r="L66" s="92" t="str">
        <f>'12 - 13 ans'!H134</f>
        <v/>
      </c>
      <c r="M66" s="91" t="str">
        <f>'12 - 13 ans'!I168</f>
        <v/>
      </c>
      <c r="N66" s="92" t="str">
        <f>'12 - 13 ans'!H168</f>
        <v/>
      </c>
      <c r="O66" s="91" t="str">
        <f>'12 - 13 ans'!I202</f>
        <v/>
      </c>
      <c r="P66" s="92" t="str">
        <f>'12 - 13 ans'!H202</f>
        <v/>
      </c>
      <c r="Q66" s="91" t="str">
        <f>'12 - 13 ans'!I236</f>
        <v/>
      </c>
      <c r="R66" s="92" t="str">
        <f>'12 - 13 ans'!H236</f>
        <v/>
      </c>
    </row>
    <row r="67" spans="1:18" x14ac:dyDescent="0.25">
      <c r="A67" s="3">
        <f>Inscription!C30</f>
        <v>0</v>
      </c>
      <c r="B67" s="4">
        <f>Inscription!D30</f>
        <v>0</v>
      </c>
      <c r="C67" s="90" t="str">
        <f t="shared" si="2"/>
        <v/>
      </c>
      <c r="D67" s="90" t="str">
        <f t="shared" si="3"/>
        <v/>
      </c>
      <c r="E67" s="91" t="str">
        <f>'12 - 13 ans'!I33</f>
        <v/>
      </c>
      <c r="F67" s="92" t="str">
        <f>'12 - 13 ans'!H33</f>
        <v/>
      </c>
      <c r="G67" s="91" t="str">
        <f>'12 - 13 ans'!I67</f>
        <v/>
      </c>
      <c r="H67" s="92" t="str">
        <f>'12 - 13 ans'!H67</f>
        <v/>
      </c>
      <c r="I67" s="91" t="str">
        <f>'12 - 13 ans'!I101</f>
        <v/>
      </c>
      <c r="J67" s="92" t="str">
        <f>'12 - 13 ans'!H101</f>
        <v/>
      </c>
      <c r="K67" s="91" t="str">
        <f>'12 - 13 ans'!I135</f>
        <v/>
      </c>
      <c r="L67" s="92" t="str">
        <f>'12 - 13 ans'!H135</f>
        <v/>
      </c>
      <c r="M67" s="91" t="str">
        <f>'12 - 13 ans'!I169</f>
        <v/>
      </c>
      <c r="N67" s="92" t="str">
        <f>'12 - 13 ans'!H169</f>
        <v/>
      </c>
      <c r="O67" s="91" t="str">
        <f>'12 - 13 ans'!I203</f>
        <v/>
      </c>
      <c r="P67" s="92" t="str">
        <f>'12 - 13 ans'!H203</f>
        <v/>
      </c>
      <c r="Q67" s="91" t="str">
        <f>'12 - 13 ans'!I237</f>
        <v/>
      </c>
      <c r="R67" s="92" t="str">
        <f>'12 - 13 ans'!H237</f>
        <v/>
      </c>
    </row>
    <row r="68" spans="1:18" ht="15.75" thickBot="1" x14ac:dyDescent="0.3">
      <c r="A68" s="5">
        <f>Inscription!C31</f>
        <v>0</v>
      </c>
      <c r="B68" s="6">
        <f>Inscription!D31</f>
        <v>0</v>
      </c>
      <c r="C68" s="93" t="str">
        <f t="shared" si="2"/>
        <v/>
      </c>
      <c r="D68" s="93" t="str">
        <f t="shared" si="3"/>
        <v/>
      </c>
      <c r="E68" s="94" t="str">
        <f>'12 - 13 ans'!I34</f>
        <v/>
      </c>
      <c r="F68" s="95" t="str">
        <f>'12 - 13 ans'!H34</f>
        <v/>
      </c>
      <c r="G68" s="94" t="str">
        <f>'12 - 13 ans'!I68</f>
        <v/>
      </c>
      <c r="H68" s="95" t="str">
        <f>'12 - 13 ans'!H68</f>
        <v/>
      </c>
      <c r="I68" s="94" t="str">
        <f>'12 - 13 ans'!I102</f>
        <v/>
      </c>
      <c r="J68" s="95" t="str">
        <f>'12 - 13 ans'!H102</f>
        <v/>
      </c>
      <c r="K68" s="94" t="str">
        <f>'12 - 13 ans'!I136</f>
        <v/>
      </c>
      <c r="L68" s="95" t="str">
        <f>'12 - 13 ans'!H136</f>
        <v/>
      </c>
      <c r="M68" s="94" t="str">
        <f>'12 - 13 ans'!I170</f>
        <v/>
      </c>
      <c r="N68" s="95" t="str">
        <f>'12 - 13 ans'!H170</f>
        <v/>
      </c>
      <c r="O68" s="94" t="str">
        <f>'12 - 13 ans'!I204</f>
        <v/>
      </c>
      <c r="P68" s="95" t="str">
        <f>'12 - 13 ans'!H204</f>
        <v/>
      </c>
      <c r="Q68" s="94" t="str">
        <f>'12 - 13 ans'!I238</f>
        <v/>
      </c>
      <c r="R68" s="95" t="str">
        <f>'12 - 13 ans'!H238</f>
        <v/>
      </c>
    </row>
    <row r="69" spans="1:18" ht="15.75" thickBot="1" x14ac:dyDescent="0.3"/>
    <row r="70" spans="1:18" s="35" customFormat="1" ht="21.75" thickBot="1" x14ac:dyDescent="0.3">
      <c r="A70" s="388" t="s">
        <v>53</v>
      </c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89"/>
    </row>
    <row r="71" spans="1:18" s="35" customFormat="1" ht="15.75" thickBot="1" x14ac:dyDescent="0.3">
      <c r="A71" s="392" t="s">
        <v>10</v>
      </c>
      <c r="B71" s="392" t="s">
        <v>11</v>
      </c>
      <c r="C71" s="392" t="s">
        <v>42</v>
      </c>
      <c r="D71" s="392" t="s">
        <v>43</v>
      </c>
      <c r="E71" s="392" t="s">
        <v>45</v>
      </c>
      <c r="F71" s="392"/>
      <c r="G71" s="392" t="s">
        <v>46</v>
      </c>
      <c r="H71" s="392"/>
      <c r="I71" s="392" t="s">
        <v>47</v>
      </c>
      <c r="J71" s="392"/>
      <c r="K71" s="392" t="s">
        <v>48</v>
      </c>
      <c r="L71" s="392"/>
      <c r="M71" s="392" t="s">
        <v>49</v>
      </c>
      <c r="N71" s="392"/>
      <c r="O71" s="392" t="s">
        <v>50</v>
      </c>
      <c r="P71" s="392"/>
    </row>
    <row r="72" spans="1:18" s="35" customFormat="1" ht="15.75" thickBot="1" x14ac:dyDescent="0.3">
      <c r="A72" s="396"/>
      <c r="B72" s="396"/>
      <c r="C72" s="396"/>
      <c r="D72" s="396"/>
      <c r="E72" s="36" t="s">
        <v>8</v>
      </c>
      <c r="F72" s="36" t="s">
        <v>15</v>
      </c>
      <c r="G72" s="36" t="s">
        <v>8</v>
      </c>
      <c r="H72" s="36" t="s">
        <v>15</v>
      </c>
      <c r="I72" s="36" t="s">
        <v>8</v>
      </c>
      <c r="J72" s="36" t="s">
        <v>15</v>
      </c>
      <c r="K72" s="36" t="s">
        <v>8</v>
      </c>
      <c r="L72" s="36" t="s">
        <v>15</v>
      </c>
      <c r="M72" s="36" t="s">
        <v>8</v>
      </c>
      <c r="N72" s="36" t="s">
        <v>15</v>
      </c>
      <c r="O72" s="36" t="s">
        <v>8</v>
      </c>
      <c r="P72" s="36" t="s">
        <v>15</v>
      </c>
    </row>
    <row r="73" spans="1:18" x14ac:dyDescent="0.25">
      <c r="A73" s="1" t="str">
        <f>Inscription!E2</f>
        <v>SSSL</v>
      </c>
      <c r="B73" s="2" t="str">
        <f>Inscription!F2</f>
        <v>Paula Loaiza</v>
      </c>
      <c r="C73" s="87">
        <f>IF(D73="","",RANK(D73,$D$73:$D$102))</f>
        <v>8</v>
      </c>
      <c r="D73" s="87">
        <f>IF(E73="","",SUM(E73,G73,I73,K73,M73,O73))</f>
        <v>53</v>
      </c>
      <c r="E73" s="88">
        <f>'14 - 15 ans F'!I39</f>
        <v>10</v>
      </c>
      <c r="F73" s="89">
        <f>'14 - 15 ans F'!H39</f>
        <v>8</v>
      </c>
      <c r="G73" s="88">
        <f>'14 - 15 ans F'!I73</f>
        <v>12</v>
      </c>
      <c r="H73" s="89">
        <f>'14 - 15 ans F'!H73</f>
        <v>6</v>
      </c>
      <c r="I73" s="88">
        <f>'14 - 15 ans F'!I107</f>
        <v>8</v>
      </c>
      <c r="J73" s="89">
        <f>'14 - 15 ans F'!H107</f>
        <v>9</v>
      </c>
      <c r="K73" s="88">
        <f>'14 - 15 ans F'!I141</f>
        <v>12</v>
      </c>
      <c r="L73" s="89">
        <f>'14 - 15 ans F'!H141</f>
        <v>6</v>
      </c>
      <c r="M73" s="88">
        <f>'14 - 15 ans F'!I175</f>
        <v>11</v>
      </c>
      <c r="N73" s="89">
        <f>'14 - 15 ans F'!H175</f>
        <v>7</v>
      </c>
      <c r="O73" s="88" t="str">
        <f>'14 - 15 ans F'!I209</f>
        <v/>
      </c>
      <c r="P73" s="89" t="str">
        <f>'14 - 15 ans F'!H209</f>
        <v/>
      </c>
    </row>
    <row r="74" spans="1:18" x14ac:dyDescent="0.25">
      <c r="A74" s="3" t="str">
        <f>Inscription!E3</f>
        <v>CAEM</v>
      </c>
      <c r="B74" s="4" t="str">
        <f>Inscription!F3</f>
        <v>Audrey Desroches</v>
      </c>
      <c r="C74" s="90">
        <f t="shared" ref="C74:C102" si="4">IF(D74="","",RANK(D74,$D$73:$D$102))</f>
        <v>7</v>
      </c>
      <c r="D74" s="90">
        <f t="shared" ref="D74:D102" si="5">IF(E74="","",SUM(E74,G74,I74,K74,M74,O74))</f>
        <v>58</v>
      </c>
      <c r="E74" s="91">
        <f>'14 - 15 ans F'!I40</f>
        <v>12</v>
      </c>
      <c r="F74" s="92">
        <f>'14 - 15 ans F'!H40</f>
        <v>6</v>
      </c>
      <c r="G74" s="91">
        <f>'14 - 15 ans F'!I74</f>
        <v>8</v>
      </c>
      <c r="H74" s="92">
        <f>'14 - 15 ans F'!H74</f>
        <v>9</v>
      </c>
      <c r="I74" s="91">
        <f>'14 - 15 ans F'!I108</f>
        <v>12</v>
      </c>
      <c r="J74" s="92">
        <f>'14 - 15 ans F'!H108</f>
        <v>6</v>
      </c>
      <c r="K74" s="91">
        <f>'14 - 15 ans F'!I142</f>
        <v>13</v>
      </c>
      <c r="L74" s="92">
        <f>'14 - 15 ans F'!H142</f>
        <v>5</v>
      </c>
      <c r="M74" s="91">
        <f>'14 - 15 ans F'!I176</f>
        <v>13</v>
      </c>
      <c r="N74" s="92">
        <f>'14 - 15 ans F'!H176</f>
        <v>5</v>
      </c>
      <c r="O74" s="91" t="str">
        <f>'14 - 15 ans F'!I210</f>
        <v/>
      </c>
      <c r="P74" s="92" t="str">
        <f>'14 - 15 ans F'!H210</f>
        <v/>
      </c>
    </row>
    <row r="75" spans="1:18" x14ac:dyDescent="0.25">
      <c r="A75" s="3" t="str">
        <f>Inscription!E4</f>
        <v>Dam'eauclès</v>
      </c>
      <c r="B75" s="4" t="str">
        <f>Inscription!F4</f>
        <v>Manuelle Charbonneau</v>
      </c>
      <c r="C75" s="90">
        <f t="shared" si="4"/>
        <v>1</v>
      </c>
      <c r="D75" s="90">
        <f t="shared" si="5"/>
        <v>100</v>
      </c>
      <c r="E75" s="91">
        <f>'14 - 15 ans F'!I41</f>
        <v>20</v>
      </c>
      <c r="F75" s="92">
        <f>'14 - 15 ans F'!H41</f>
        <v>1</v>
      </c>
      <c r="G75" s="91">
        <f>'14 - 15 ans F'!I75</f>
        <v>20</v>
      </c>
      <c r="H75" s="92">
        <f>'14 - 15 ans F'!H75</f>
        <v>1</v>
      </c>
      <c r="I75" s="91">
        <f>'14 - 15 ans F'!I109</f>
        <v>20</v>
      </c>
      <c r="J75" s="92">
        <f>'14 - 15 ans F'!H109</f>
        <v>1</v>
      </c>
      <c r="K75" s="91">
        <f>'14 - 15 ans F'!I143</f>
        <v>20</v>
      </c>
      <c r="L75" s="92">
        <f>'14 - 15 ans F'!H143</f>
        <v>1</v>
      </c>
      <c r="M75" s="91">
        <f>'14 - 15 ans F'!I177</f>
        <v>20</v>
      </c>
      <c r="N75" s="92">
        <f>'14 - 15 ans F'!H177</f>
        <v>1</v>
      </c>
      <c r="O75" s="91" t="str">
        <f>'14 - 15 ans F'!I211</f>
        <v/>
      </c>
      <c r="P75" s="92" t="str">
        <f>'14 - 15 ans F'!H211</f>
        <v/>
      </c>
    </row>
    <row r="76" spans="1:18" x14ac:dyDescent="0.25">
      <c r="A76" s="3" t="str">
        <f>Inscription!E5</f>
        <v>Dam'eauclès</v>
      </c>
      <c r="B76" s="4" t="str">
        <f>Inscription!F5</f>
        <v>Myriam Jacques</v>
      </c>
      <c r="C76" s="90">
        <f t="shared" si="4"/>
        <v>5</v>
      </c>
      <c r="D76" s="90">
        <f t="shared" si="5"/>
        <v>62</v>
      </c>
      <c r="E76" s="91">
        <f>'14 - 15 ans F'!I42</f>
        <v>8</v>
      </c>
      <c r="F76" s="92">
        <f>'14 - 15 ans F'!H42</f>
        <v>9</v>
      </c>
      <c r="G76" s="91">
        <f>'14 - 15 ans F'!I76</f>
        <v>14</v>
      </c>
      <c r="H76" s="92">
        <f>'14 - 15 ans F'!H76</f>
        <v>4</v>
      </c>
      <c r="I76" s="91">
        <f>'14 - 15 ans F'!I110</f>
        <v>10</v>
      </c>
      <c r="J76" s="92">
        <f>'14 - 15 ans F'!H110</f>
        <v>8</v>
      </c>
      <c r="K76" s="91">
        <f>'14 - 15 ans F'!I144</f>
        <v>14</v>
      </c>
      <c r="L76" s="92">
        <f>'14 - 15 ans F'!H144</f>
        <v>4</v>
      </c>
      <c r="M76" s="91">
        <f>'14 - 15 ans F'!I178</f>
        <v>16</v>
      </c>
      <c r="N76" s="92">
        <f>'14 - 15 ans F'!H178</f>
        <v>3</v>
      </c>
      <c r="O76" s="91" t="str">
        <f>'14 - 15 ans F'!I212</f>
        <v/>
      </c>
      <c r="P76" s="92" t="str">
        <f>'14 - 15 ans F'!H212</f>
        <v/>
      </c>
    </row>
    <row r="77" spans="1:18" x14ac:dyDescent="0.25">
      <c r="A77" s="3" t="str">
        <f>Inscription!E6</f>
        <v>Dam'eauclès</v>
      </c>
      <c r="B77" s="4" t="str">
        <f>Inscription!F6</f>
        <v>Emma Lajeunesse</v>
      </c>
      <c r="C77" s="90">
        <f t="shared" si="4"/>
        <v>3</v>
      </c>
      <c r="D77" s="90">
        <f t="shared" si="5"/>
        <v>68</v>
      </c>
      <c r="E77" s="91">
        <f>'14 - 15 ans F'!I43</f>
        <v>18</v>
      </c>
      <c r="F77" s="92">
        <f>'14 - 15 ans F'!H43</f>
        <v>2</v>
      </c>
      <c r="G77" s="91">
        <f>'14 - 15 ans F'!I77</f>
        <v>16</v>
      </c>
      <c r="H77" s="92">
        <f>'14 - 15 ans F'!H77</f>
        <v>3</v>
      </c>
      <c r="I77" s="91">
        <f>'14 - 15 ans F'!I111</f>
        <v>16</v>
      </c>
      <c r="J77" s="92">
        <f>'14 - 15 ans F'!H111</f>
        <v>3</v>
      </c>
      <c r="K77" s="91">
        <f>'14 - 15 ans F'!I145</f>
        <v>18</v>
      </c>
      <c r="L77" s="92">
        <f>'14 - 15 ans F'!H145</f>
        <v>2</v>
      </c>
      <c r="M77" s="91" t="str">
        <f>'14 - 15 ans F'!I179</f>
        <v>0</v>
      </c>
      <c r="N77" s="92" t="str">
        <f>'14 - 15 ans F'!H179</f>
        <v>DQ</v>
      </c>
      <c r="O77" s="91" t="str">
        <f>'14 - 15 ans F'!I213</f>
        <v/>
      </c>
      <c r="P77" s="92" t="str">
        <f>'14 - 15 ans F'!H213</f>
        <v/>
      </c>
    </row>
    <row r="78" spans="1:18" x14ac:dyDescent="0.25">
      <c r="A78" s="3" t="str">
        <f>Inscription!E7</f>
        <v>CSRAD</v>
      </c>
      <c r="B78" s="4" t="str">
        <f>Inscription!F7</f>
        <v>Sarah-Claude Lampron</v>
      </c>
      <c r="C78" s="90">
        <f t="shared" si="4"/>
        <v>6</v>
      </c>
      <c r="D78" s="90">
        <f t="shared" si="5"/>
        <v>60</v>
      </c>
      <c r="E78" s="91">
        <f>'14 - 15 ans F'!I44</f>
        <v>11</v>
      </c>
      <c r="F78" s="92">
        <f>'14 - 15 ans F'!H44</f>
        <v>7</v>
      </c>
      <c r="G78" s="91">
        <f>'14 - 15 ans F'!I78</f>
        <v>13</v>
      </c>
      <c r="H78" s="92">
        <f>'14 - 15 ans F'!H78</f>
        <v>5</v>
      </c>
      <c r="I78" s="91">
        <f>'14 - 15 ans F'!I112</f>
        <v>13</v>
      </c>
      <c r="J78" s="92">
        <f>'14 - 15 ans F'!H112</f>
        <v>5</v>
      </c>
      <c r="K78" s="91">
        <f>'14 - 15 ans F'!I146</f>
        <v>11</v>
      </c>
      <c r="L78" s="92">
        <f>'14 - 15 ans F'!H146</f>
        <v>7</v>
      </c>
      <c r="M78" s="91">
        <f>'14 - 15 ans F'!I180</f>
        <v>12</v>
      </c>
      <c r="N78" s="92">
        <f>'14 - 15 ans F'!H180</f>
        <v>6</v>
      </c>
      <c r="O78" s="91" t="str">
        <f>'14 - 15 ans F'!I214</f>
        <v/>
      </c>
      <c r="P78" s="92" t="str">
        <f>'14 - 15 ans F'!H214</f>
        <v/>
      </c>
    </row>
    <row r="79" spans="1:18" x14ac:dyDescent="0.25">
      <c r="A79" s="3" t="str">
        <f>Inscription!E8</f>
        <v>O'méga</v>
      </c>
      <c r="B79" s="4" t="str">
        <f>Inscription!F8</f>
        <v>AnnabelleDuquet</v>
      </c>
      <c r="C79" s="90">
        <f t="shared" si="4"/>
        <v>4</v>
      </c>
      <c r="D79" s="90">
        <f t="shared" si="5"/>
        <v>64</v>
      </c>
      <c r="E79" s="91">
        <f>'14 - 15 ans F'!I45</f>
        <v>14</v>
      </c>
      <c r="F79" s="92">
        <f>'14 - 15 ans F'!H45</f>
        <v>4</v>
      </c>
      <c r="G79" s="91">
        <f>'14 - 15 ans F'!I79</f>
        <v>10</v>
      </c>
      <c r="H79" s="92">
        <f>'14 - 15 ans F'!H79</f>
        <v>8</v>
      </c>
      <c r="I79" s="91">
        <f>'14 - 15 ans F'!I113</f>
        <v>18</v>
      </c>
      <c r="J79" s="92">
        <f>'14 - 15 ans F'!H113</f>
        <v>2</v>
      </c>
      <c r="K79" s="91">
        <f>'14 - 15 ans F'!I147</f>
        <v>8</v>
      </c>
      <c r="L79" s="92">
        <f>'14 - 15 ans F'!H147</f>
        <v>9</v>
      </c>
      <c r="M79" s="91">
        <f>'14 - 15 ans F'!I181</f>
        <v>14</v>
      </c>
      <c r="N79" s="92">
        <f>'14 - 15 ans F'!H181</f>
        <v>4</v>
      </c>
      <c r="O79" s="91" t="str">
        <f>'14 - 15 ans F'!I215</f>
        <v/>
      </c>
      <c r="P79" s="92" t="str">
        <f>'14 - 15 ans F'!H215</f>
        <v/>
      </c>
    </row>
    <row r="80" spans="1:18" x14ac:dyDescent="0.25">
      <c r="A80" s="3" t="str">
        <f>Inscription!E9</f>
        <v>O'méga</v>
      </c>
      <c r="B80" s="4" t="str">
        <f>Inscription!F9</f>
        <v>Odette Côté</v>
      </c>
      <c r="C80" s="90">
        <f t="shared" si="4"/>
        <v>10</v>
      </c>
      <c r="D80" s="90">
        <f t="shared" si="5"/>
        <v>17</v>
      </c>
      <c r="E80" s="91">
        <f>'14 - 15 ans F'!I46</f>
        <v>7</v>
      </c>
      <c r="F80" s="92">
        <f>'14 - 15 ans F'!H46</f>
        <v>10</v>
      </c>
      <c r="G80" s="91" t="str">
        <f>'14 - 15 ans F'!I80</f>
        <v>0</v>
      </c>
      <c r="H80" s="92" t="str">
        <f>'14 - 15 ans F'!H80</f>
        <v>DQ</v>
      </c>
      <c r="I80" s="91" t="str">
        <f>'14 - 15 ans F'!I114</f>
        <v>0</v>
      </c>
      <c r="J80" s="92" t="str">
        <f>'14 - 15 ans F'!H114</f>
        <v>DQ</v>
      </c>
      <c r="K80" s="91">
        <f>'14 - 15 ans F'!I148</f>
        <v>10</v>
      </c>
      <c r="L80" s="92">
        <f>'14 - 15 ans F'!H148</f>
        <v>8</v>
      </c>
      <c r="M80" s="91" t="str">
        <f>'14 - 15 ans F'!I182</f>
        <v>0</v>
      </c>
      <c r="N80" s="92" t="str">
        <f>'14 - 15 ans F'!H182</f>
        <v>DQ</v>
      </c>
      <c r="O80" s="91" t="str">
        <f>'14 - 15 ans F'!I216</f>
        <v/>
      </c>
      <c r="P80" s="92" t="str">
        <f>'14 - 15 ans F'!H216</f>
        <v/>
      </c>
    </row>
    <row r="81" spans="1:16" x14ac:dyDescent="0.25">
      <c r="A81" s="3" t="str">
        <f>Inscription!E10</f>
        <v>30deux</v>
      </c>
      <c r="B81" s="4" t="str">
        <f>Inscription!F10</f>
        <v>Alexane Thibeault</v>
      </c>
      <c r="C81" s="90">
        <f t="shared" si="4"/>
        <v>9</v>
      </c>
      <c r="D81" s="90">
        <f t="shared" si="5"/>
        <v>35</v>
      </c>
      <c r="E81" s="91">
        <f>'14 - 15 ans F'!I47</f>
        <v>13</v>
      </c>
      <c r="F81" s="92">
        <f>'14 - 15 ans F'!H47</f>
        <v>5</v>
      </c>
      <c r="G81" s="91">
        <f>'14 - 15 ans F'!I81</f>
        <v>11</v>
      </c>
      <c r="H81" s="92">
        <f>'14 - 15 ans F'!H81</f>
        <v>7</v>
      </c>
      <c r="I81" s="91">
        <f>'14 - 15 ans F'!I115</f>
        <v>11</v>
      </c>
      <c r="J81" s="92">
        <f>'14 - 15 ans F'!H115</f>
        <v>7</v>
      </c>
      <c r="K81" s="91" t="str">
        <f>'14 - 15 ans F'!I149</f>
        <v>0</v>
      </c>
      <c r="L81" s="92" t="str">
        <f>'14 - 15 ans F'!H149</f>
        <v>DQ</v>
      </c>
      <c r="M81" s="91" t="str">
        <f>'14 - 15 ans F'!I183</f>
        <v>0</v>
      </c>
      <c r="N81" s="92" t="str">
        <f>'14 - 15 ans F'!H183</f>
        <v>DQ</v>
      </c>
      <c r="O81" s="91" t="str">
        <f>'14 - 15 ans F'!I217</f>
        <v/>
      </c>
      <c r="P81" s="92" t="str">
        <f>'14 - 15 ans F'!H217</f>
        <v/>
      </c>
    </row>
    <row r="82" spans="1:16" x14ac:dyDescent="0.25">
      <c r="A82" s="3" t="str">
        <f>Inscription!E11</f>
        <v>CSRN</v>
      </c>
      <c r="B82" s="4" t="str">
        <f>Inscription!F11</f>
        <v>Rosanne Trépanier</v>
      </c>
      <c r="C82" s="90">
        <f t="shared" si="4"/>
        <v>2</v>
      </c>
      <c r="D82" s="90">
        <f t="shared" si="5"/>
        <v>82</v>
      </c>
      <c r="E82" s="91">
        <f>'14 - 15 ans F'!I48</f>
        <v>16</v>
      </c>
      <c r="F82" s="92">
        <f>'14 - 15 ans F'!H48</f>
        <v>3</v>
      </c>
      <c r="G82" s="91">
        <f>'14 - 15 ans F'!I82</f>
        <v>18</v>
      </c>
      <c r="H82" s="92">
        <f>'14 - 15 ans F'!H82</f>
        <v>2</v>
      </c>
      <c r="I82" s="91">
        <f>'14 - 15 ans F'!I116</f>
        <v>14</v>
      </c>
      <c r="J82" s="92">
        <f>'14 - 15 ans F'!H116</f>
        <v>4</v>
      </c>
      <c r="K82" s="91">
        <f>'14 - 15 ans F'!I150</f>
        <v>16</v>
      </c>
      <c r="L82" s="92">
        <f>'14 - 15 ans F'!H150</f>
        <v>3</v>
      </c>
      <c r="M82" s="91">
        <f>'14 - 15 ans F'!I184</f>
        <v>18</v>
      </c>
      <c r="N82" s="92">
        <f>'14 - 15 ans F'!H184</f>
        <v>2</v>
      </c>
      <c r="O82" s="91" t="str">
        <f>'14 - 15 ans F'!I218</f>
        <v/>
      </c>
      <c r="P82" s="92" t="str">
        <f>'14 - 15 ans F'!H218</f>
        <v/>
      </c>
    </row>
    <row r="83" spans="1:16" x14ac:dyDescent="0.25">
      <c r="A83" s="3">
        <f>Inscription!E12</f>
        <v>0</v>
      </c>
      <c r="B83" s="4">
        <f>Inscription!F12</f>
        <v>0</v>
      </c>
      <c r="C83" s="90" t="str">
        <f t="shared" si="4"/>
        <v/>
      </c>
      <c r="D83" s="90" t="str">
        <f t="shared" si="5"/>
        <v/>
      </c>
      <c r="E83" s="91" t="str">
        <f>'14 - 15 ans F'!I49</f>
        <v/>
      </c>
      <c r="F83" s="92" t="str">
        <f>'14 - 15 ans F'!H49</f>
        <v/>
      </c>
      <c r="G83" s="91" t="str">
        <f>'14 - 15 ans F'!I83</f>
        <v/>
      </c>
      <c r="H83" s="92" t="str">
        <f>'14 - 15 ans F'!H83</f>
        <v/>
      </c>
      <c r="I83" s="91" t="str">
        <f>'14 - 15 ans F'!I117</f>
        <v/>
      </c>
      <c r="J83" s="92" t="str">
        <f>'14 - 15 ans F'!H117</f>
        <v/>
      </c>
      <c r="K83" s="91" t="str">
        <f>'14 - 15 ans F'!I151</f>
        <v/>
      </c>
      <c r="L83" s="92" t="str">
        <f>'14 - 15 ans F'!H151</f>
        <v/>
      </c>
      <c r="M83" s="91" t="str">
        <f>'14 - 15 ans F'!I185</f>
        <v/>
      </c>
      <c r="N83" s="92" t="str">
        <f>'14 - 15 ans F'!H185</f>
        <v/>
      </c>
      <c r="O83" s="91" t="str">
        <f>'14 - 15 ans F'!I219</f>
        <v/>
      </c>
      <c r="P83" s="92" t="str">
        <f>'14 - 15 ans F'!H219</f>
        <v/>
      </c>
    </row>
    <row r="84" spans="1:16" x14ac:dyDescent="0.25">
      <c r="A84" s="3">
        <f>Inscription!E13</f>
        <v>0</v>
      </c>
      <c r="B84" s="4">
        <f>Inscription!F13</f>
        <v>0</v>
      </c>
      <c r="C84" s="90" t="str">
        <f t="shared" si="4"/>
        <v/>
      </c>
      <c r="D84" s="90" t="str">
        <f t="shared" si="5"/>
        <v/>
      </c>
      <c r="E84" s="91" t="str">
        <f>'14 - 15 ans F'!I50</f>
        <v/>
      </c>
      <c r="F84" s="92" t="str">
        <f>'14 - 15 ans F'!H50</f>
        <v/>
      </c>
      <c r="G84" s="91" t="str">
        <f>'14 - 15 ans F'!I84</f>
        <v/>
      </c>
      <c r="H84" s="92" t="str">
        <f>'14 - 15 ans F'!H84</f>
        <v/>
      </c>
      <c r="I84" s="91" t="str">
        <f>'14 - 15 ans F'!I118</f>
        <v/>
      </c>
      <c r="J84" s="92" t="str">
        <f>'14 - 15 ans F'!H118</f>
        <v/>
      </c>
      <c r="K84" s="91" t="str">
        <f>'14 - 15 ans F'!I152</f>
        <v/>
      </c>
      <c r="L84" s="92" t="str">
        <f>'14 - 15 ans F'!H152</f>
        <v/>
      </c>
      <c r="M84" s="91" t="str">
        <f>'14 - 15 ans F'!I186</f>
        <v/>
      </c>
      <c r="N84" s="92" t="str">
        <f>'14 - 15 ans F'!H186</f>
        <v/>
      </c>
      <c r="O84" s="91" t="str">
        <f>'14 - 15 ans F'!I220</f>
        <v/>
      </c>
      <c r="P84" s="92" t="str">
        <f>'14 - 15 ans F'!H220</f>
        <v/>
      </c>
    </row>
    <row r="85" spans="1:16" x14ac:dyDescent="0.25">
      <c r="A85" s="3">
        <f>Inscription!E14</f>
        <v>0</v>
      </c>
      <c r="B85" s="4">
        <f>Inscription!F14</f>
        <v>0</v>
      </c>
      <c r="C85" s="90" t="str">
        <f t="shared" si="4"/>
        <v/>
      </c>
      <c r="D85" s="90" t="str">
        <f t="shared" si="5"/>
        <v/>
      </c>
      <c r="E85" s="91" t="str">
        <f>'14 - 15 ans F'!I51</f>
        <v/>
      </c>
      <c r="F85" s="92" t="str">
        <f>'14 - 15 ans F'!H51</f>
        <v/>
      </c>
      <c r="G85" s="91" t="str">
        <f>'14 - 15 ans F'!I85</f>
        <v/>
      </c>
      <c r="H85" s="92" t="str">
        <f>'14 - 15 ans F'!H85</f>
        <v/>
      </c>
      <c r="I85" s="91" t="str">
        <f>'14 - 15 ans F'!I119</f>
        <v/>
      </c>
      <c r="J85" s="92" t="str">
        <f>'14 - 15 ans F'!H119</f>
        <v/>
      </c>
      <c r="K85" s="91" t="str">
        <f>'14 - 15 ans F'!I153</f>
        <v/>
      </c>
      <c r="L85" s="92" t="str">
        <f>'14 - 15 ans F'!H153</f>
        <v/>
      </c>
      <c r="M85" s="91" t="str">
        <f>'14 - 15 ans F'!I187</f>
        <v/>
      </c>
      <c r="N85" s="92" t="str">
        <f>'14 - 15 ans F'!H187</f>
        <v/>
      </c>
      <c r="O85" s="91" t="str">
        <f>'14 - 15 ans F'!I221</f>
        <v/>
      </c>
      <c r="P85" s="92" t="str">
        <f>'14 - 15 ans F'!H221</f>
        <v/>
      </c>
    </row>
    <row r="86" spans="1:16" x14ac:dyDescent="0.25">
      <c r="A86" s="3">
        <f>Inscription!E15</f>
        <v>0</v>
      </c>
      <c r="B86" s="4">
        <f>Inscription!F15</f>
        <v>0</v>
      </c>
      <c r="C86" s="90" t="str">
        <f t="shared" si="4"/>
        <v/>
      </c>
      <c r="D86" s="90" t="str">
        <f t="shared" si="5"/>
        <v/>
      </c>
      <c r="E86" s="91" t="str">
        <f>'14 - 15 ans F'!I52</f>
        <v/>
      </c>
      <c r="F86" s="92" t="str">
        <f>'14 - 15 ans F'!H52</f>
        <v/>
      </c>
      <c r="G86" s="91" t="str">
        <f>'14 - 15 ans F'!I86</f>
        <v/>
      </c>
      <c r="H86" s="92" t="str">
        <f>'14 - 15 ans F'!H86</f>
        <v/>
      </c>
      <c r="I86" s="91" t="str">
        <f>'14 - 15 ans F'!I120</f>
        <v/>
      </c>
      <c r="J86" s="92" t="str">
        <f>'14 - 15 ans F'!H120</f>
        <v/>
      </c>
      <c r="K86" s="91" t="str">
        <f>'14 - 15 ans F'!I154</f>
        <v/>
      </c>
      <c r="L86" s="92" t="str">
        <f>'14 - 15 ans F'!H154</f>
        <v/>
      </c>
      <c r="M86" s="91" t="str">
        <f>'14 - 15 ans F'!I188</f>
        <v/>
      </c>
      <c r="N86" s="92" t="str">
        <f>'14 - 15 ans F'!H188</f>
        <v/>
      </c>
      <c r="O86" s="91" t="str">
        <f>'14 - 15 ans F'!I222</f>
        <v/>
      </c>
      <c r="P86" s="92" t="str">
        <f>'14 - 15 ans F'!H222</f>
        <v/>
      </c>
    </row>
    <row r="87" spans="1:16" x14ac:dyDescent="0.25">
      <c r="A87" s="3">
        <f>Inscription!E16</f>
        <v>0</v>
      </c>
      <c r="B87" s="4">
        <f>Inscription!F16</f>
        <v>0</v>
      </c>
      <c r="C87" s="90" t="str">
        <f t="shared" si="4"/>
        <v/>
      </c>
      <c r="D87" s="90" t="str">
        <f t="shared" si="5"/>
        <v/>
      </c>
      <c r="E87" s="91" t="str">
        <f>'14 - 15 ans F'!I53</f>
        <v/>
      </c>
      <c r="F87" s="92" t="str">
        <f>'14 - 15 ans F'!H53</f>
        <v/>
      </c>
      <c r="G87" s="91" t="str">
        <f>'14 - 15 ans F'!I87</f>
        <v/>
      </c>
      <c r="H87" s="92" t="str">
        <f>'14 - 15 ans F'!H87</f>
        <v/>
      </c>
      <c r="I87" s="91" t="str">
        <f>'14 - 15 ans F'!I121</f>
        <v/>
      </c>
      <c r="J87" s="92" t="str">
        <f>'14 - 15 ans F'!H121</f>
        <v/>
      </c>
      <c r="K87" s="91" t="str">
        <f>'14 - 15 ans F'!I155</f>
        <v/>
      </c>
      <c r="L87" s="92" t="str">
        <f>'14 - 15 ans F'!H155</f>
        <v/>
      </c>
      <c r="M87" s="91" t="str">
        <f>'14 - 15 ans F'!I189</f>
        <v/>
      </c>
      <c r="N87" s="92" t="str">
        <f>'14 - 15 ans F'!H189</f>
        <v/>
      </c>
      <c r="O87" s="91" t="str">
        <f>'14 - 15 ans F'!I223</f>
        <v/>
      </c>
      <c r="P87" s="92" t="str">
        <f>'14 - 15 ans F'!H223</f>
        <v/>
      </c>
    </row>
    <row r="88" spans="1:16" x14ac:dyDescent="0.25">
      <c r="A88" s="3">
        <f>Inscription!E17</f>
        <v>0</v>
      </c>
      <c r="B88" s="4">
        <f>Inscription!F17</f>
        <v>0</v>
      </c>
      <c r="C88" s="90" t="str">
        <f t="shared" si="4"/>
        <v/>
      </c>
      <c r="D88" s="90" t="str">
        <f t="shared" si="5"/>
        <v/>
      </c>
      <c r="E88" s="91" t="str">
        <f>'14 - 15 ans F'!I54</f>
        <v/>
      </c>
      <c r="F88" s="92" t="str">
        <f>'14 - 15 ans F'!H54</f>
        <v/>
      </c>
      <c r="G88" s="91" t="str">
        <f>'14 - 15 ans F'!I88</f>
        <v/>
      </c>
      <c r="H88" s="92" t="str">
        <f>'14 - 15 ans F'!H88</f>
        <v/>
      </c>
      <c r="I88" s="91" t="str">
        <f>'14 - 15 ans F'!I122</f>
        <v/>
      </c>
      <c r="J88" s="92" t="str">
        <f>'14 - 15 ans F'!H122</f>
        <v/>
      </c>
      <c r="K88" s="91" t="str">
        <f>'14 - 15 ans F'!I156</f>
        <v/>
      </c>
      <c r="L88" s="92" t="str">
        <f>'14 - 15 ans F'!H156</f>
        <v/>
      </c>
      <c r="M88" s="91" t="str">
        <f>'14 - 15 ans F'!I190</f>
        <v/>
      </c>
      <c r="N88" s="92" t="str">
        <f>'14 - 15 ans F'!H190</f>
        <v/>
      </c>
      <c r="O88" s="91" t="str">
        <f>'14 - 15 ans F'!I224</f>
        <v/>
      </c>
      <c r="P88" s="92" t="str">
        <f>'14 - 15 ans F'!H224</f>
        <v/>
      </c>
    </row>
    <row r="89" spans="1:16" x14ac:dyDescent="0.25">
      <c r="A89" s="3">
        <f>Inscription!E18</f>
        <v>0</v>
      </c>
      <c r="B89" s="4">
        <f>Inscription!F18</f>
        <v>0</v>
      </c>
      <c r="C89" s="90" t="str">
        <f t="shared" si="4"/>
        <v/>
      </c>
      <c r="D89" s="90" t="str">
        <f t="shared" si="5"/>
        <v/>
      </c>
      <c r="E89" s="91" t="str">
        <f>'14 - 15 ans F'!I55</f>
        <v/>
      </c>
      <c r="F89" s="92" t="str">
        <f>'14 - 15 ans F'!H55</f>
        <v/>
      </c>
      <c r="G89" s="91" t="str">
        <f>'14 - 15 ans F'!I89</f>
        <v/>
      </c>
      <c r="H89" s="92" t="str">
        <f>'14 - 15 ans F'!H89</f>
        <v/>
      </c>
      <c r="I89" s="91" t="str">
        <f>'14 - 15 ans F'!I123</f>
        <v/>
      </c>
      <c r="J89" s="92" t="str">
        <f>'14 - 15 ans F'!H123</f>
        <v/>
      </c>
      <c r="K89" s="91" t="str">
        <f>'14 - 15 ans F'!I157</f>
        <v/>
      </c>
      <c r="L89" s="92" t="str">
        <f>'14 - 15 ans F'!H157</f>
        <v/>
      </c>
      <c r="M89" s="91" t="str">
        <f>'14 - 15 ans F'!I191</f>
        <v/>
      </c>
      <c r="N89" s="92" t="str">
        <f>'14 - 15 ans F'!H191</f>
        <v/>
      </c>
      <c r="O89" s="91" t="str">
        <f>'14 - 15 ans F'!I225</f>
        <v/>
      </c>
      <c r="P89" s="92" t="str">
        <f>'14 - 15 ans F'!H225</f>
        <v/>
      </c>
    </row>
    <row r="90" spans="1:16" x14ac:dyDescent="0.25">
      <c r="A90" s="3">
        <f>Inscription!E19</f>
        <v>0</v>
      </c>
      <c r="B90" s="4">
        <f>Inscription!F19</f>
        <v>0</v>
      </c>
      <c r="C90" s="90" t="str">
        <f t="shared" si="4"/>
        <v/>
      </c>
      <c r="D90" s="90" t="str">
        <f t="shared" si="5"/>
        <v/>
      </c>
      <c r="E90" s="91" t="str">
        <f>'14 - 15 ans F'!I56</f>
        <v/>
      </c>
      <c r="F90" s="92" t="str">
        <f>'14 - 15 ans F'!H56</f>
        <v/>
      </c>
      <c r="G90" s="91" t="str">
        <f>'14 - 15 ans F'!I90</f>
        <v/>
      </c>
      <c r="H90" s="92" t="str">
        <f>'14 - 15 ans F'!H90</f>
        <v/>
      </c>
      <c r="I90" s="91" t="str">
        <f>'14 - 15 ans F'!I124</f>
        <v/>
      </c>
      <c r="J90" s="92" t="str">
        <f>'14 - 15 ans F'!H124</f>
        <v/>
      </c>
      <c r="K90" s="91" t="str">
        <f>'14 - 15 ans F'!I158</f>
        <v/>
      </c>
      <c r="L90" s="92" t="str">
        <f>'14 - 15 ans F'!H158</f>
        <v/>
      </c>
      <c r="M90" s="91" t="str">
        <f>'14 - 15 ans F'!I192</f>
        <v/>
      </c>
      <c r="N90" s="92" t="str">
        <f>'14 - 15 ans F'!H192</f>
        <v/>
      </c>
      <c r="O90" s="91" t="str">
        <f>'14 - 15 ans F'!I226</f>
        <v/>
      </c>
      <c r="P90" s="92" t="str">
        <f>'14 - 15 ans F'!H226</f>
        <v/>
      </c>
    </row>
    <row r="91" spans="1:16" x14ac:dyDescent="0.25">
      <c r="A91" s="3">
        <f>Inscription!E20</f>
        <v>0</v>
      </c>
      <c r="B91" s="4">
        <f>Inscription!F20</f>
        <v>0</v>
      </c>
      <c r="C91" s="90" t="str">
        <f t="shared" si="4"/>
        <v/>
      </c>
      <c r="D91" s="90" t="str">
        <f t="shared" si="5"/>
        <v/>
      </c>
      <c r="E91" s="91" t="str">
        <f>'14 - 15 ans F'!I57</f>
        <v/>
      </c>
      <c r="F91" s="92" t="str">
        <f>'14 - 15 ans F'!H57</f>
        <v/>
      </c>
      <c r="G91" s="91" t="str">
        <f>'14 - 15 ans F'!I91</f>
        <v/>
      </c>
      <c r="H91" s="92" t="str">
        <f>'14 - 15 ans F'!H91</f>
        <v/>
      </c>
      <c r="I91" s="91" t="str">
        <f>'14 - 15 ans F'!I125</f>
        <v/>
      </c>
      <c r="J91" s="92" t="str">
        <f>'14 - 15 ans F'!H125</f>
        <v/>
      </c>
      <c r="K91" s="91" t="str">
        <f>'14 - 15 ans F'!I159</f>
        <v/>
      </c>
      <c r="L91" s="92" t="str">
        <f>'14 - 15 ans F'!H159</f>
        <v/>
      </c>
      <c r="M91" s="91" t="str">
        <f>'14 - 15 ans F'!I193</f>
        <v/>
      </c>
      <c r="N91" s="92" t="str">
        <f>'14 - 15 ans F'!H193</f>
        <v/>
      </c>
      <c r="O91" s="91" t="str">
        <f>'14 - 15 ans F'!I227</f>
        <v/>
      </c>
      <c r="P91" s="92" t="str">
        <f>'14 - 15 ans F'!H227</f>
        <v/>
      </c>
    </row>
    <row r="92" spans="1:16" x14ac:dyDescent="0.25">
      <c r="A92" s="3">
        <f>Inscription!E21</f>
        <v>0</v>
      </c>
      <c r="B92" s="4">
        <f>Inscription!F21</f>
        <v>0</v>
      </c>
      <c r="C92" s="90" t="str">
        <f t="shared" si="4"/>
        <v/>
      </c>
      <c r="D92" s="90" t="str">
        <f t="shared" si="5"/>
        <v/>
      </c>
      <c r="E92" s="91" t="str">
        <f>'14 - 15 ans F'!I58</f>
        <v/>
      </c>
      <c r="F92" s="92" t="str">
        <f>'14 - 15 ans F'!H58</f>
        <v/>
      </c>
      <c r="G92" s="91" t="str">
        <f>'14 - 15 ans F'!I92</f>
        <v/>
      </c>
      <c r="H92" s="92" t="str">
        <f>'14 - 15 ans F'!H92</f>
        <v/>
      </c>
      <c r="I92" s="91" t="str">
        <f>'14 - 15 ans F'!I126</f>
        <v/>
      </c>
      <c r="J92" s="92" t="str">
        <f>'14 - 15 ans F'!H126</f>
        <v/>
      </c>
      <c r="K92" s="91" t="str">
        <f>'14 - 15 ans F'!I160</f>
        <v/>
      </c>
      <c r="L92" s="92" t="str">
        <f>'14 - 15 ans F'!H160</f>
        <v/>
      </c>
      <c r="M92" s="91" t="str">
        <f>'14 - 15 ans F'!I194</f>
        <v/>
      </c>
      <c r="N92" s="92" t="str">
        <f>'14 - 15 ans F'!H194</f>
        <v/>
      </c>
      <c r="O92" s="91" t="str">
        <f>'14 - 15 ans F'!I228</f>
        <v/>
      </c>
      <c r="P92" s="92" t="str">
        <f>'14 - 15 ans F'!H228</f>
        <v/>
      </c>
    </row>
    <row r="93" spans="1:16" x14ac:dyDescent="0.25">
      <c r="A93" s="3">
        <f>Inscription!E22</f>
        <v>0</v>
      </c>
      <c r="B93" s="4">
        <f>Inscription!F22</f>
        <v>0</v>
      </c>
      <c r="C93" s="90" t="str">
        <f t="shared" si="4"/>
        <v/>
      </c>
      <c r="D93" s="90" t="str">
        <f t="shared" si="5"/>
        <v/>
      </c>
      <c r="E93" s="91" t="str">
        <f>'14 - 15 ans F'!I59</f>
        <v/>
      </c>
      <c r="F93" s="92" t="str">
        <f>'14 - 15 ans F'!H59</f>
        <v/>
      </c>
      <c r="G93" s="91" t="str">
        <f>'14 - 15 ans F'!I93</f>
        <v/>
      </c>
      <c r="H93" s="92" t="str">
        <f>'14 - 15 ans F'!H93</f>
        <v/>
      </c>
      <c r="I93" s="91" t="str">
        <f>'14 - 15 ans F'!I127</f>
        <v/>
      </c>
      <c r="J93" s="92" t="str">
        <f>'14 - 15 ans F'!H127</f>
        <v/>
      </c>
      <c r="K93" s="91" t="str">
        <f>'14 - 15 ans F'!I161</f>
        <v/>
      </c>
      <c r="L93" s="92" t="str">
        <f>'14 - 15 ans F'!H161</f>
        <v/>
      </c>
      <c r="M93" s="91" t="str">
        <f>'14 - 15 ans F'!I195</f>
        <v/>
      </c>
      <c r="N93" s="92" t="str">
        <f>'14 - 15 ans F'!H195</f>
        <v/>
      </c>
      <c r="O93" s="91" t="str">
        <f>'14 - 15 ans F'!I229</f>
        <v/>
      </c>
      <c r="P93" s="92" t="str">
        <f>'14 - 15 ans F'!H229</f>
        <v/>
      </c>
    </row>
    <row r="94" spans="1:16" x14ac:dyDescent="0.25">
      <c r="A94" s="3">
        <f>Inscription!E23</f>
        <v>0</v>
      </c>
      <c r="B94" s="4">
        <f>Inscription!F23</f>
        <v>0</v>
      </c>
      <c r="C94" s="90" t="str">
        <f t="shared" si="4"/>
        <v/>
      </c>
      <c r="D94" s="90" t="str">
        <f t="shared" si="5"/>
        <v/>
      </c>
      <c r="E94" s="91" t="str">
        <f>'14 - 15 ans F'!I60</f>
        <v/>
      </c>
      <c r="F94" s="92" t="str">
        <f>'14 - 15 ans F'!H60</f>
        <v/>
      </c>
      <c r="G94" s="91" t="str">
        <f>'14 - 15 ans F'!I94</f>
        <v/>
      </c>
      <c r="H94" s="92" t="str">
        <f>'14 - 15 ans F'!H94</f>
        <v/>
      </c>
      <c r="I94" s="91" t="str">
        <f>'14 - 15 ans F'!I128</f>
        <v/>
      </c>
      <c r="J94" s="92" t="str">
        <f>'14 - 15 ans F'!H128</f>
        <v/>
      </c>
      <c r="K94" s="91" t="str">
        <f>'14 - 15 ans F'!I162</f>
        <v/>
      </c>
      <c r="L94" s="92" t="str">
        <f>'14 - 15 ans F'!H162</f>
        <v/>
      </c>
      <c r="M94" s="91" t="str">
        <f>'14 - 15 ans F'!I196</f>
        <v/>
      </c>
      <c r="N94" s="92" t="str">
        <f>'14 - 15 ans F'!H196</f>
        <v/>
      </c>
      <c r="O94" s="91" t="str">
        <f>'14 - 15 ans F'!I230</f>
        <v/>
      </c>
      <c r="P94" s="92" t="str">
        <f>'14 - 15 ans F'!H230</f>
        <v/>
      </c>
    </row>
    <row r="95" spans="1:16" x14ac:dyDescent="0.25">
      <c r="A95" s="3">
        <f>Inscription!E24</f>
        <v>0</v>
      </c>
      <c r="B95" s="4">
        <f>Inscription!F24</f>
        <v>0</v>
      </c>
      <c r="C95" s="90" t="str">
        <f t="shared" si="4"/>
        <v/>
      </c>
      <c r="D95" s="90" t="str">
        <f t="shared" si="5"/>
        <v/>
      </c>
      <c r="E95" s="91" t="str">
        <f>'14 - 15 ans F'!I61</f>
        <v/>
      </c>
      <c r="F95" s="92" t="str">
        <f>'14 - 15 ans F'!H61</f>
        <v/>
      </c>
      <c r="G95" s="91" t="str">
        <f>'14 - 15 ans F'!I95</f>
        <v/>
      </c>
      <c r="H95" s="92" t="str">
        <f>'14 - 15 ans F'!H95</f>
        <v/>
      </c>
      <c r="I95" s="91" t="str">
        <f>'14 - 15 ans F'!I129</f>
        <v/>
      </c>
      <c r="J95" s="92" t="str">
        <f>'14 - 15 ans F'!H129</f>
        <v/>
      </c>
      <c r="K95" s="91" t="str">
        <f>'14 - 15 ans F'!I163</f>
        <v/>
      </c>
      <c r="L95" s="92" t="str">
        <f>'14 - 15 ans F'!H163</f>
        <v/>
      </c>
      <c r="M95" s="91" t="str">
        <f>'14 - 15 ans F'!I197</f>
        <v/>
      </c>
      <c r="N95" s="92" t="str">
        <f>'14 - 15 ans F'!H197</f>
        <v/>
      </c>
      <c r="O95" s="91" t="str">
        <f>'14 - 15 ans F'!I231</f>
        <v/>
      </c>
      <c r="P95" s="92" t="str">
        <f>'14 - 15 ans F'!H231</f>
        <v/>
      </c>
    </row>
    <row r="96" spans="1:16" x14ac:dyDescent="0.25">
      <c r="A96" s="3">
        <f>Inscription!E25</f>
        <v>0</v>
      </c>
      <c r="B96" s="4">
        <f>Inscription!F25</f>
        <v>0</v>
      </c>
      <c r="C96" s="90" t="str">
        <f t="shared" si="4"/>
        <v/>
      </c>
      <c r="D96" s="90" t="str">
        <f t="shared" si="5"/>
        <v/>
      </c>
      <c r="E96" s="91" t="str">
        <f>'14 - 15 ans F'!I62</f>
        <v/>
      </c>
      <c r="F96" s="92" t="str">
        <f>'14 - 15 ans F'!H62</f>
        <v/>
      </c>
      <c r="G96" s="91" t="str">
        <f>'14 - 15 ans F'!I96</f>
        <v/>
      </c>
      <c r="H96" s="92" t="str">
        <f>'14 - 15 ans F'!H96</f>
        <v/>
      </c>
      <c r="I96" s="91" t="str">
        <f>'14 - 15 ans F'!I130</f>
        <v/>
      </c>
      <c r="J96" s="92" t="str">
        <f>'14 - 15 ans F'!H130</f>
        <v/>
      </c>
      <c r="K96" s="91" t="str">
        <f>'14 - 15 ans F'!I164</f>
        <v/>
      </c>
      <c r="L96" s="92" t="str">
        <f>'14 - 15 ans F'!H164</f>
        <v/>
      </c>
      <c r="M96" s="91" t="str">
        <f>'14 - 15 ans F'!I198</f>
        <v/>
      </c>
      <c r="N96" s="92" t="str">
        <f>'14 - 15 ans F'!H198</f>
        <v/>
      </c>
      <c r="O96" s="91" t="str">
        <f>'14 - 15 ans F'!I232</f>
        <v/>
      </c>
      <c r="P96" s="92" t="str">
        <f>'14 - 15 ans F'!H232</f>
        <v/>
      </c>
    </row>
    <row r="97" spans="1:16" x14ac:dyDescent="0.25">
      <c r="A97" s="3">
        <f>Inscription!E26</f>
        <v>0</v>
      </c>
      <c r="B97" s="4">
        <f>Inscription!F26</f>
        <v>0</v>
      </c>
      <c r="C97" s="90" t="str">
        <f t="shared" si="4"/>
        <v/>
      </c>
      <c r="D97" s="90" t="str">
        <f t="shared" si="5"/>
        <v/>
      </c>
      <c r="E97" s="91" t="str">
        <f>'14 - 15 ans F'!I63</f>
        <v/>
      </c>
      <c r="F97" s="92" t="str">
        <f>'14 - 15 ans F'!H63</f>
        <v/>
      </c>
      <c r="G97" s="91" t="str">
        <f>'14 - 15 ans F'!I97</f>
        <v/>
      </c>
      <c r="H97" s="92" t="str">
        <f>'14 - 15 ans F'!H97</f>
        <v/>
      </c>
      <c r="I97" s="91" t="str">
        <f>'14 - 15 ans F'!I131</f>
        <v/>
      </c>
      <c r="J97" s="92" t="str">
        <f>'14 - 15 ans F'!H131</f>
        <v/>
      </c>
      <c r="K97" s="91" t="str">
        <f>'14 - 15 ans F'!I165</f>
        <v/>
      </c>
      <c r="L97" s="92" t="str">
        <f>'14 - 15 ans F'!H165</f>
        <v/>
      </c>
      <c r="M97" s="91" t="str">
        <f>'14 - 15 ans F'!I199</f>
        <v/>
      </c>
      <c r="N97" s="92" t="str">
        <f>'14 - 15 ans F'!H199</f>
        <v/>
      </c>
      <c r="O97" s="91" t="str">
        <f>'14 - 15 ans F'!I233</f>
        <v/>
      </c>
      <c r="P97" s="92" t="str">
        <f>'14 - 15 ans F'!H233</f>
        <v/>
      </c>
    </row>
    <row r="98" spans="1:16" x14ac:dyDescent="0.25">
      <c r="A98" s="3">
        <f>Inscription!E27</f>
        <v>0</v>
      </c>
      <c r="B98" s="4">
        <f>Inscription!F27</f>
        <v>0</v>
      </c>
      <c r="C98" s="90" t="str">
        <f t="shared" si="4"/>
        <v/>
      </c>
      <c r="D98" s="90" t="str">
        <f t="shared" si="5"/>
        <v/>
      </c>
      <c r="E98" s="91" t="str">
        <f>'14 - 15 ans F'!I64</f>
        <v/>
      </c>
      <c r="F98" s="92" t="str">
        <f>'14 - 15 ans F'!H64</f>
        <v/>
      </c>
      <c r="G98" s="91" t="str">
        <f>'14 - 15 ans F'!I98</f>
        <v/>
      </c>
      <c r="H98" s="92" t="str">
        <f>'14 - 15 ans F'!H98</f>
        <v/>
      </c>
      <c r="I98" s="91" t="str">
        <f>'14 - 15 ans F'!I132</f>
        <v/>
      </c>
      <c r="J98" s="92" t="str">
        <f>'14 - 15 ans F'!H132</f>
        <v/>
      </c>
      <c r="K98" s="91" t="str">
        <f>'14 - 15 ans F'!I166</f>
        <v/>
      </c>
      <c r="L98" s="92" t="str">
        <f>'14 - 15 ans F'!H166</f>
        <v/>
      </c>
      <c r="M98" s="91" t="str">
        <f>'14 - 15 ans F'!I200</f>
        <v/>
      </c>
      <c r="N98" s="92" t="str">
        <f>'14 - 15 ans F'!H200</f>
        <v/>
      </c>
      <c r="O98" s="91" t="str">
        <f>'14 - 15 ans F'!I234</f>
        <v/>
      </c>
      <c r="P98" s="92" t="str">
        <f>'14 - 15 ans F'!H234</f>
        <v/>
      </c>
    </row>
    <row r="99" spans="1:16" x14ac:dyDescent="0.25">
      <c r="A99" s="3">
        <f>Inscription!E28</f>
        <v>0</v>
      </c>
      <c r="B99" s="4">
        <f>Inscription!F28</f>
        <v>0</v>
      </c>
      <c r="C99" s="90" t="str">
        <f t="shared" si="4"/>
        <v/>
      </c>
      <c r="D99" s="90" t="str">
        <f t="shared" si="5"/>
        <v/>
      </c>
      <c r="E99" s="91" t="str">
        <f>'14 - 15 ans F'!I65</f>
        <v/>
      </c>
      <c r="F99" s="92" t="str">
        <f>'14 - 15 ans F'!H65</f>
        <v/>
      </c>
      <c r="G99" s="91" t="str">
        <f>'14 - 15 ans F'!I99</f>
        <v/>
      </c>
      <c r="H99" s="92" t="str">
        <f>'14 - 15 ans F'!H99</f>
        <v/>
      </c>
      <c r="I99" s="91" t="str">
        <f>'14 - 15 ans F'!I133</f>
        <v/>
      </c>
      <c r="J99" s="92" t="str">
        <f>'14 - 15 ans F'!H133</f>
        <v/>
      </c>
      <c r="K99" s="91" t="str">
        <f>'14 - 15 ans F'!I167</f>
        <v/>
      </c>
      <c r="L99" s="92" t="str">
        <f>'14 - 15 ans F'!H167</f>
        <v/>
      </c>
      <c r="M99" s="91" t="str">
        <f>'14 - 15 ans F'!I201</f>
        <v/>
      </c>
      <c r="N99" s="92" t="str">
        <f>'14 - 15 ans F'!H201</f>
        <v/>
      </c>
      <c r="O99" s="91" t="str">
        <f>'14 - 15 ans F'!I235</f>
        <v/>
      </c>
      <c r="P99" s="92" t="str">
        <f>'14 - 15 ans F'!H235</f>
        <v/>
      </c>
    </row>
    <row r="100" spans="1:16" x14ac:dyDescent="0.25">
      <c r="A100" s="3">
        <f>Inscription!E29</f>
        <v>0</v>
      </c>
      <c r="B100" s="4">
        <f>Inscription!F29</f>
        <v>0</v>
      </c>
      <c r="C100" s="90" t="str">
        <f t="shared" si="4"/>
        <v/>
      </c>
      <c r="D100" s="90" t="str">
        <f t="shared" si="5"/>
        <v/>
      </c>
      <c r="E100" s="91" t="str">
        <f>'14 - 15 ans F'!I66</f>
        <v/>
      </c>
      <c r="F100" s="92" t="str">
        <f>'14 - 15 ans F'!H66</f>
        <v/>
      </c>
      <c r="G100" s="91" t="str">
        <f>'14 - 15 ans F'!I100</f>
        <v/>
      </c>
      <c r="H100" s="92" t="str">
        <f>'14 - 15 ans F'!H100</f>
        <v/>
      </c>
      <c r="I100" s="91" t="str">
        <f>'14 - 15 ans F'!I134</f>
        <v/>
      </c>
      <c r="J100" s="92" t="str">
        <f>'14 - 15 ans F'!H134</f>
        <v/>
      </c>
      <c r="K100" s="91" t="str">
        <f>'14 - 15 ans F'!I168</f>
        <v/>
      </c>
      <c r="L100" s="92" t="str">
        <f>'14 - 15 ans F'!H168</f>
        <v/>
      </c>
      <c r="M100" s="91" t="str">
        <f>'14 - 15 ans F'!I202</f>
        <v/>
      </c>
      <c r="N100" s="92" t="str">
        <f>'14 - 15 ans F'!H202</f>
        <v/>
      </c>
      <c r="O100" s="91" t="str">
        <f>'14 - 15 ans F'!I236</f>
        <v/>
      </c>
      <c r="P100" s="92" t="str">
        <f>'14 - 15 ans F'!H236</f>
        <v/>
      </c>
    </row>
    <row r="101" spans="1:16" x14ac:dyDescent="0.25">
      <c r="A101" s="3">
        <f>Inscription!E30</f>
        <v>0</v>
      </c>
      <c r="B101" s="4">
        <f>Inscription!F30</f>
        <v>0</v>
      </c>
      <c r="C101" s="90" t="str">
        <f t="shared" si="4"/>
        <v/>
      </c>
      <c r="D101" s="90" t="str">
        <f t="shared" si="5"/>
        <v/>
      </c>
      <c r="E101" s="91" t="str">
        <f>'14 - 15 ans F'!I67</f>
        <v/>
      </c>
      <c r="F101" s="92" t="str">
        <f>'14 - 15 ans F'!H67</f>
        <v/>
      </c>
      <c r="G101" s="91" t="str">
        <f>'14 - 15 ans F'!I101</f>
        <v/>
      </c>
      <c r="H101" s="92" t="str">
        <f>'14 - 15 ans F'!H101</f>
        <v/>
      </c>
      <c r="I101" s="91" t="str">
        <f>'14 - 15 ans F'!I135</f>
        <v/>
      </c>
      <c r="J101" s="92" t="str">
        <f>'14 - 15 ans F'!H135</f>
        <v/>
      </c>
      <c r="K101" s="91" t="str">
        <f>'14 - 15 ans F'!I169</f>
        <v/>
      </c>
      <c r="L101" s="92" t="str">
        <f>'14 - 15 ans F'!H169</f>
        <v/>
      </c>
      <c r="M101" s="91" t="str">
        <f>'14 - 15 ans F'!I203</f>
        <v/>
      </c>
      <c r="N101" s="92" t="str">
        <f>'14 - 15 ans F'!H203</f>
        <v/>
      </c>
      <c r="O101" s="91" t="str">
        <f>'14 - 15 ans F'!I237</f>
        <v/>
      </c>
      <c r="P101" s="92" t="str">
        <f>'14 - 15 ans F'!H237</f>
        <v/>
      </c>
    </row>
    <row r="102" spans="1:16" ht="15.75" thickBot="1" x14ac:dyDescent="0.3">
      <c r="A102" s="5">
        <f>Inscription!E31</f>
        <v>0</v>
      </c>
      <c r="B102" s="6">
        <f>Inscription!F31</f>
        <v>0</v>
      </c>
      <c r="C102" s="93" t="str">
        <f t="shared" si="4"/>
        <v/>
      </c>
      <c r="D102" s="93" t="str">
        <f t="shared" si="5"/>
        <v/>
      </c>
      <c r="E102" s="94" t="str">
        <f>'14 - 15 ans F'!I68</f>
        <v/>
      </c>
      <c r="F102" s="95" t="str">
        <f>'14 - 15 ans F'!H68</f>
        <v/>
      </c>
      <c r="G102" s="94" t="str">
        <f>'14 - 15 ans F'!I102</f>
        <v/>
      </c>
      <c r="H102" s="95" t="str">
        <f>'14 - 15 ans F'!H102</f>
        <v/>
      </c>
      <c r="I102" s="94" t="str">
        <f>'14 - 15 ans F'!I136</f>
        <v/>
      </c>
      <c r="J102" s="95" t="str">
        <f>'14 - 15 ans F'!H136</f>
        <v/>
      </c>
      <c r="K102" s="94" t="str">
        <f>'14 - 15 ans F'!I170</f>
        <v/>
      </c>
      <c r="L102" s="95" t="str">
        <f>'14 - 15 ans F'!H170</f>
        <v/>
      </c>
      <c r="M102" s="94" t="str">
        <f>'14 - 15 ans F'!I204</f>
        <v/>
      </c>
      <c r="N102" s="95" t="str">
        <f>'14 - 15 ans F'!H204</f>
        <v/>
      </c>
      <c r="O102" s="94" t="str">
        <f>'14 - 15 ans F'!I238</f>
        <v/>
      </c>
      <c r="P102" s="95" t="str">
        <f>'14 - 15 ans F'!H238</f>
        <v/>
      </c>
    </row>
    <row r="103" spans="1:16" ht="15.75" thickBot="1" x14ac:dyDescent="0.3"/>
    <row r="104" spans="1:16" s="35" customFormat="1" ht="21.75" thickBot="1" x14ac:dyDescent="0.3">
      <c r="A104" s="388" t="s">
        <v>54</v>
      </c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89"/>
    </row>
    <row r="105" spans="1:16" s="35" customFormat="1" ht="15.75" thickBot="1" x14ac:dyDescent="0.3">
      <c r="A105" s="392" t="s">
        <v>10</v>
      </c>
      <c r="B105" s="392" t="s">
        <v>11</v>
      </c>
      <c r="C105" s="392" t="s">
        <v>42</v>
      </c>
      <c r="D105" s="392" t="s">
        <v>43</v>
      </c>
      <c r="E105" s="392" t="s">
        <v>45</v>
      </c>
      <c r="F105" s="392"/>
      <c r="G105" s="392" t="s">
        <v>46</v>
      </c>
      <c r="H105" s="392"/>
      <c r="I105" s="392" t="s">
        <v>47</v>
      </c>
      <c r="J105" s="392"/>
      <c r="K105" s="392" t="s">
        <v>48</v>
      </c>
      <c r="L105" s="392"/>
      <c r="M105" s="392" t="s">
        <v>49</v>
      </c>
      <c r="N105" s="392"/>
      <c r="O105" s="392" t="s">
        <v>50</v>
      </c>
      <c r="P105" s="392"/>
    </row>
    <row r="106" spans="1:16" s="35" customFormat="1" ht="15.75" thickBot="1" x14ac:dyDescent="0.3">
      <c r="A106" s="396"/>
      <c r="B106" s="396"/>
      <c r="C106" s="396"/>
      <c r="D106" s="396"/>
      <c r="E106" s="36" t="s">
        <v>8</v>
      </c>
      <c r="F106" s="36" t="s">
        <v>15</v>
      </c>
      <c r="G106" s="36" t="s">
        <v>8</v>
      </c>
      <c r="H106" s="36" t="s">
        <v>15</v>
      </c>
      <c r="I106" s="36" t="s">
        <v>8</v>
      </c>
      <c r="J106" s="36" t="s">
        <v>15</v>
      </c>
      <c r="K106" s="36" t="s">
        <v>8</v>
      </c>
      <c r="L106" s="36" t="s">
        <v>15</v>
      </c>
      <c r="M106" s="36" t="s">
        <v>8</v>
      </c>
      <c r="N106" s="36" t="s">
        <v>15</v>
      </c>
      <c r="O106" s="36" t="s">
        <v>8</v>
      </c>
      <c r="P106" s="36" t="s">
        <v>15</v>
      </c>
    </row>
    <row r="107" spans="1:16" x14ac:dyDescent="0.25">
      <c r="A107" s="1" t="str">
        <f>Inscription!G2</f>
        <v>Dam'eauclès</v>
      </c>
      <c r="B107" s="2" t="str">
        <f>Inscription!H2</f>
        <v>Jacob Rousson</v>
      </c>
      <c r="C107" s="87">
        <f>IF(D107="","",RANK(D107,$D$107:$D$136))</f>
        <v>3</v>
      </c>
      <c r="D107" s="87">
        <f>IF(E107="","",SUM(E107,G107,I107,K107,M107,O107))</f>
        <v>75</v>
      </c>
      <c r="E107" s="88">
        <f>'14 - 15 ans H'!I39</f>
        <v>18</v>
      </c>
      <c r="F107" s="89">
        <f>'14 - 15 ans H'!H39</f>
        <v>2</v>
      </c>
      <c r="G107" s="88">
        <f>'14 - 15 ans H'!I73</f>
        <v>16</v>
      </c>
      <c r="H107" s="89">
        <f>'14 - 15 ans H'!H73</f>
        <v>3</v>
      </c>
      <c r="I107" s="88">
        <f>'14 - 15 ans H'!I107</f>
        <v>12</v>
      </c>
      <c r="J107" s="89">
        <f>'14 - 15 ans H'!H107</f>
        <v>6</v>
      </c>
      <c r="K107" s="88">
        <f>'14 - 15 ans H'!I141</f>
        <v>13</v>
      </c>
      <c r="L107" s="89">
        <f>'14 - 15 ans H'!H141</f>
        <v>5</v>
      </c>
      <c r="M107" s="88">
        <f>'14 - 15 ans H'!I175</f>
        <v>16</v>
      </c>
      <c r="N107" s="89">
        <f>'14 - 15 ans H'!H175</f>
        <v>3</v>
      </c>
      <c r="O107" s="88" t="str">
        <f>'14 - 15 ans H'!I209</f>
        <v/>
      </c>
      <c r="P107" s="89" t="str">
        <f>'14 - 15 ans H'!H209</f>
        <v/>
      </c>
    </row>
    <row r="108" spans="1:16" x14ac:dyDescent="0.25">
      <c r="A108" s="3" t="str">
        <f>Inscription!G3</f>
        <v>Dam'eauclès</v>
      </c>
      <c r="B108" s="4" t="str">
        <f>Inscription!H3</f>
        <v>Julien Turgeon</v>
      </c>
      <c r="C108" s="90">
        <f t="shared" ref="C108:C136" si="6">IF(D108="","",RANK(D108,$D$107:$D$136))</f>
        <v>1</v>
      </c>
      <c r="D108" s="90">
        <f t="shared" ref="D108:D136" si="7">IF(E108="","",SUM(E108,G108,I108,K108,M108,O108))</f>
        <v>100</v>
      </c>
      <c r="E108" s="91">
        <f>'14 - 15 ans H'!I40</f>
        <v>20</v>
      </c>
      <c r="F108" s="92">
        <f>'14 - 15 ans H'!H40</f>
        <v>1</v>
      </c>
      <c r="G108" s="91">
        <f>'14 - 15 ans H'!I74</f>
        <v>20</v>
      </c>
      <c r="H108" s="92">
        <f>'14 - 15 ans H'!H74</f>
        <v>1</v>
      </c>
      <c r="I108" s="91">
        <f>'14 - 15 ans H'!I108</f>
        <v>20</v>
      </c>
      <c r="J108" s="92">
        <f>'14 - 15 ans H'!H108</f>
        <v>1</v>
      </c>
      <c r="K108" s="91">
        <f>'14 - 15 ans H'!I142</f>
        <v>20</v>
      </c>
      <c r="L108" s="92">
        <f>'14 - 15 ans H'!H142</f>
        <v>1</v>
      </c>
      <c r="M108" s="91">
        <f>'14 - 15 ans H'!I176</f>
        <v>20</v>
      </c>
      <c r="N108" s="92">
        <f>'14 - 15 ans H'!H176</f>
        <v>1</v>
      </c>
      <c r="O108" s="91" t="str">
        <f>'14 - 15 ans H'!I210</f>
        <v/>
      </c>
      <c r="P108" s="92" t="str">
        <f>'14 - 15 ans H'!H210</f>
        <v/>
      </c>
    </row>
    <row r="109" spans="1:16" x14ac:dyDescent="0.25">
      <c r="A109" s="3" t="str">
        <f>Inscription!G4</f>
        <v>Dam'eauclès</v>
      </c>
      <c r="B109" s="4" t="str">
        <f>Inscription!H4</f>
        <v>James Willamson</v>
      </c>
      <c r="C109" s="90">
        <f t="shared" si="6"/>
        <v>6</v>
      </c>
      <c r="D109" s="90">
        <f t="shared" si="7"/>
        <v>57</v>
      </c>
      <c r="E109" s="91">
        <f>'14 - 15 ans H'!I41</f>
        <v>13</v>
      </c>
      <c r="F109" s="92">
        <f>'14 - 15 ans H'!H41</f>
        <v>5</v>
      </c>
      <c r="G109" s="91">
        <f>'14 - 15 ans H'!I75</f>
        <v>11</v>
      </c>
      <c r="H109" s="92">
        <f>'14 - 15 ans H'!H75</f>
        <v>7</v>
      </c>
      <c r="I109" s="91">
        <f>'14 - 15 ans H'!I109</f>
        <v>11</v>
      </c>
      <c r="J109" s="92">
        <f>'14 - 15 ans H'!H109</f>
        <v>7</v>
      </c>
      <c r="K109" s="91">
        <f>'14 - 15 ans H'!I143</f>
        <v>11</v>
      </c>
      <c r="L109" s="92">
        <f>'14 - 15 ans H'!H143</f>
        <v>7</v>
      </c>
      <c r="M109" s="91">
        <f>'14 - 15 ans H'!I177</f>
        <v>11</v>
      </c>
      <c r="N109" s="92">
        <f>'14 - 15 ans H'!H177</f>
        <v>7</v>
      </c>
      <c r="O109" s="91" t="str">
        <f>'14 - 15 ans H'!I211</f>
        <v/>
      </c>
      <c r="P109" s="92" t="str">
        <f>'14 - 15 ans H'!H211</f>
        <v/>
      </c>
    </row>
    <row r="110" spans="1:16" x14ac:dyDescent="0.25">
      <c r="A110" s="3" t="str">
        <f>Inscription!G5</f>
        <v>CSRAD</v>
      </c>
      <c r="B110" s="4" t="str">
        <f>Inscription!H5</f>
        <v>Alexandre Vincent</v>
      </c>
      <c r="C110" s="90">
        <f t="shared" si="6"/>
        <v>5</v>
      </c>
      <c r="D110" s="90">
        <f t="shared" si="7"/>
        <v>63</v>
      </c>
      <c r="E110" s="91">
        <f>'14 - 15 ans H'!I42</f>
        <v>14</v>
      </c>
      <c r="F110" s="92">
        <f>'14 - 15 ans H'!H42</f>
        <v>4</v>
      </c>
      <c r="G110" s="91">
        <f>'14 - 15 ans H'!I76</f>
        <v>12</v>
      </c>
      <c r="H110" s="92">
        <f>'14 - 15 ans H'!H76</f>
        <v>6</v>
      </c>
      <c r="I110" s="91">
        <f>'14 - 15 ans H'!I110</f>
        <v>13</v>
      </c>
      <c r="J110" s="92">
        <f>'14 - 15 ans H'!H110</f>
        <v>5</v>
      </c>
      <c r="K110" s="91">
        <f>'14 - 15 ans H'!I144</f>
        <v>12</v>
      </c>
      <c r="L110" s="92">
        <f>'14 - 15 ans H'!H144</f>
        <v>6</v>
      </c>
      <c r="M110" s="91">
        <f>'14 - 15 ans H'!I178</f>
        <v>12</v>
      </c>
      <c r="N110" s="92">
        <f>'14 - 15 ans H'!H178</f>
        <v>6</v>
      </c>
      <c r="O110" s="91" t="str">
        <f>'14 - 15 ans H'!I212</f>
        <v/>
      </c>
      <c r="P110" s="92" t="str">
        <f>'14 - 15 ans H'!H212</f>
        <v/>
      </c>
    </row>
    <row r="111" spans="1:16" x14ac:dyDescent="0.25">
      <c r="A111" s="3" t="str">
        <f>Inscription!G6</f>
        <v>CSRN</v>
      </c>
      <c r="B111" s="4" t="str">
        <f>Inscription!H6</f>
        <v>Malik Romdhani</v>
      </c>
      <c r="C111" s="90">
        <f t="shared" si="6"/>
        <v>2</v>
      </c>
      <c r="D111" s="90">
        <f t="shared" si="7"/>
        <v>78</v>
      </c>
      <c r="E111" s="91">
        <f>'14 - 15 ans H'!I43</f>
        <v>16</v>
      </c>
      <c r="F111" s="92">
        <f>'14 - 15 ans H'!H43</f>
        <v>3</v>
      </c>
      <c r="G111" s="91">
        <f>'14 - 15 ans H'!I77</f>
        <v>14</v>
      </c>
      <c r="H111" s="92">
        <f>'14 - 15 ans H'!H77</f>
        <v>4</v>
      </c>
      <c r="I111" s="91">
        <f>'14 - 15 ans H'!I111</f>
        <v>16</v>
      </c>
      <c r="J111" s="92">
        <f>'14 - 15 ans H'!H111</f>
        <v>3</v>
      </c>
      <c r="K111" s="91">
        <f>'14 - 15 ans H'!I145</f>
        <v>18</v>
      </c>
      <c r="L111" s="92">
        <f>'14 - 15 ans H'!H145</f>
        <v>2</v>
      </c>
      <c r="M111" s="91">
        <f>'14 - 15 ans H'!I179</f>
        <v>14</v>
      </c>
      <c r="N111" s="92">
        <f>'14 - 15 ans H'!H179</f>
        <v>4</v>
      </c>
      <c r="O111" s="91" t="str">
        <f>'14 - 15 ans H'!I213</f>
        <v/>
      </c>
      <c r="P111" s="92" t="str">
        <f>'14 - 15 ans H'!H213</f>
        <v/>
      </c>
    </row>
    <row r="112" spans="1:16" x14ac:dyDescent="0.25">
      <c r="A112" s="3" t="str">
        <f>Inscription!G7</f>
        <v>CSRN</v>
      </c>
      <c r="B112" s="4" t="str">
        <f>Inscription!H7</f>
        <v>Jonathan St-Roch</v>
      </c>
      <c r="C112" s="90">
        <f t="shared" si="6"/>
        <v>4</v>
      </c>
      <c r="D112" s="90">
        <f t="shared" si="7"/>
        <v>70</v>
      </c>
      <c r="E112" s="91" t="str">
        <f>'14 - 15 ans H'!I44</f>
        <v>0</v>
      </c>
      <c r="F112" s="92" t="str">
        <f>'14 - 15 ans H'!H44</f>
        <v>DQ</v>
      </c>
      <c r="G112" s="91">
        <f>'14 - 15 ans H'!I78</f>
        <v>18</v>
      </c>
      <c r="H112" s="92">
        <f>'14 - 15 ans H'!H78</f>
        <v>2</v>
      </c>
      <c r="I112" s="91">
        <f>'14 - 15 ans H'!I112</f>
        <v>18</v>
      </c>
      <c r="J112" s="92">
        <f>'14 - 15 ans H'!H112</f>
        <v>2</v>
      </c>
      <c r="K112" s="91">
        <f>'14 - 15 ans H'!I146</f>
        <v>16</v>
      </c>
      <c r="L112" s="92">
        <f>'14 - 15 ans H'!H146</f>
        <v>3</v>
      </c>
      <c r="M112" s="91">
        <f>'14 - 15 ans H'!I180</f>
        <v>18</v>
      </c>
      <c r="N112" s="92">
        <f>'14 - 15 ans H'!H180</f>
        <v>2</v>
      </c>
      <c r="O112" s="91" t="str">
        <f>'14 - 15 ans H'!I214</f>
        <v/>
      </c>
      <c r="P112" s="92" t="str">
        <f>'14 - 15 ans H'!H214</f>
        <v/>
      </c>
    </row>
    <row r="113" spans="1:16" x14ac:dyDescent="0.25">
      <c r="A113" s="3" t="str">
        <f>Inscription!G8</f>
        <v>Gatineau</v>
      </c>
      <c r="B113" s="4" t="str">
        <f>Inscription!H8</f>
        <v>Vincent Marsclais</v>
      </c>
      <c r="C113" s="90">
        <f t="shared" si="6"/>
        <v>8</v>
      </c>
      <c r="D113" s="90">
        <f t="shared" si="7"/>
        <v>0</v>
      </c>
      <c r="E113" s="91" t="str">
        <f>'14 - 15 ans H'!I45</f>
        <v>0</v>
      </c>
      <c r="F113" s="92" t="str">
        <f>'14 - 15 ans H'!H45</f>
        <v>DNS</v>
      </c>
      <c r="G113" s="91" t="str">
        <f>'14 - 15 ans H'!I79</f>
        <v>0</v>
      </c>
      <c r="H113" s="92" t="str">
        <f>'14 - 15 ans H'!H79</f>
        <v>DNS</v>
      </c>
      <c r="I113" s="91" t="str">
        <f>'14 - 15 ans H'!I113</f>
        <v>0</v>
      </c>
      <c r="J113" s="92" t="str">
        <f>'14 - 15 ans H'!H113</f>
        <v>DNS</v>
      </c>
      <c r="K113" s="91" t="str">
        <f>'14 - 15 ans H'!I147</f>
        <v>0</v>
      </c>
      <c r="L113" s="92" t="str">
        <f>'14 - 15 ans H'!H147</f>
        <v>DNS</v>
      </c>
      <c r="M113" s="91" t="str">
        <f>'14 - 15 ans H'!I181</f>
        <v>0</v>
      </c>
      <c r="N113" s="92" t="str">
        <f>'14 - 15 ans H'!H181</f>
        <v>DNS</v>
      </c>
      <c r="O113" s="91" t="str">
        <f>'14 - 15 ans H'!I215</f>
        <v/>
      </c>
      <c r="P113" s="92" t="str">
        <f>'14 - 15 ans H'!H215</f>
        <v/>
      </c>
    </row>
    <row r="114" spans="1:16" x14ac:dyDescent="0.25">
      <c r="A114" s="3" t="str">
        <f>Inscription!G9</f>
        <v>Gatineau</v>
      </c>
      <c r="B114" s="4" t="str">
        <f>Inscription!H9</f>
        <v>Benjamin Lapointe</v>
      </c>
      <c r="C114" s="90">
        <f t="shared" si="6"/>
        <v>7</v>
      </c>
      <c r="D114" s="90">
        <f t="shared" si="7"/>
        <v>54</v>
      </c>
      <c r="E114" s="91" t="str">
        <f>'14 - 15 ans H'!I46</f>
        <v>0</v>
      </c>
      <c r="F114" s="92" t="str">
        <f>'14 - 15 ans H'!H46</f>
        <v>DQ</v>
      </c>
      <c r="G114" s="91">
        <f>'14 - 15 ans H'!I80</f>
        <v>13</v>
      </c>
      <c r="H114" s="92">
        <f>'14 - 15 ans H'!H80</f>
        <v>5</v>
      </c>
      <c r="I114" s="91">
        <f>'14 - 15 ans H'!I114</f>
        <v>14</v>
      </c>
      <c r="J114" s="92">
        <f>'14 - 15 ans H'!H114</f>
        <v>4</v>
      </c>
      <c r="K114" s="91">
        <f>'14 - 15 ans H'!I148</f>
        <v>14</v>
      </c>
      <c r="L114" s="92">
        <f>'14 - 15 ans H'!H148</f>
        <v>4</v>
      </c>
      <c r="M114" s="91">
        <f>'14 - 15 ans H'!I182</f>
        <v>13</v>
      </c>
      <c r="N114" s="92">
        <f>'14 - 15 ans H'!H182</f>
        <v>5</v>
      </c>
      <c r="O114" s="91" t="str">
        <f>'14 - 15 ans H'!I216</f>
        <v/>
      </c>
      <c r="P114" s="92" t="str">
        <f>'14 - 15 ans H'!H216</f>
        <v/>
      </c>
    </row>
    <row r="115" spans="1:16" x14ac:dyDescent="0.25">
      <c r="A115" s="3">
        <f>Inscription!G10</f>
        <v>0</v>
      </c>
      <c r="B115" s="4">
        <f>Inscription!H10</f>
        <v>0</v>
      </c>
      <c r="C115" s="90" t="str">
        <f t="shared" si="6"/>
        <v/>
      </c>
      <c r="D115" s="90" t="str">
        <f t="shared" si="7"/>
        <v/>
      </c>
      <c r="E115" s="91" t="str">
        <f>'14 - 15 ans H'!I47</f>
        <v/>
      </c>
      <c r="F115" s="92" t="str">
        <f>'14 - 15 ans H'!H47</f>
        <v/>
      </c>
      <c r="G115" s="91" t="str">
        <f>'14 - 15 ans H'!I81</f>
        <v/>
      </c>
      <c r="H115" s="92" t="str">
        <f>'14 - 15 ans H'!H81</f>
        <v/>
      </c>
      <c r="I115" s="91" t="str">
        <f>'14 - 15 ans H'!I115</f>
        <v/>
      </c>
      <c r="J115" s="92" t="str">
        <f>'14 - 15 ans H'!H115</f>
        <v/>
      </c>
      <c r="K115" s="91" t="str">
        <f>'14 - 15 ans H'!I149</f>
        <v/>
      </c>
      <c r="L115" s="92" t="str">
        <f>'14 - 15 ans H'!H149</f>
        <v/>
      </c>
      <c r="M115" s="91" t="str">
        <f>'14 - 15 ans H'!I183</f>
        <v/>
      </c>
      <c r="N115" s="92" t="str">
        <f>'14 - 15 ans H'!H183</f>
        <v/>
      </c>
      <c r="O115" s="91" t="str">
        <f>'14 - 15 ans H'!I217</f>
        <v/>
      </c>
      <c r="P115" s="92" t="str">
        <f>'14 - 15 ans H'!H217</f>
        <v/>
      </c>
    </row>
    <row r="116" spans="1:16" x14ac:dyDescent="0.25">
      <c r="A116" s="3">
        <f>Inscription!G11</f>
        <v>0</v>
      </c>
      <c r="B116" s="4">
        <f>Inscription!H11</f>
        <v>0</v>
      </c>
      <c r="C116" s="90" t="str">
        <f t="shared" si="6"/>
        <v/>
      </c>
      <c r="D116" s="90" t="str">
        <f t="shared" si="7"/>
        <v/>
      </c>
      <c r="E116" s="91" t="str">
        <f>'14 - 15 ans H'!I48</f>
        <v/>
      </c>
      <c r="F116" s="92" t="str">
        <f>'14 - 15 ans H'!H48</f>
        <v/>
      </c>
      <c r="G116" s="91" t="str">
        <f>'14 - 15 ans H'!I82</f>
        <v/>
      </c>
      <c r="H116" s="92" t="str">
        <f>'14 - 15 ans H'!H82</f>
        <v/>
      </c>
      <c r="I116" s="91" t="str">
        <f>'14 - 15 ans H'!I116</f>
        <v/>
      </c>
      <c r="J116" s="92" t="str">
        <f>'14 - 15 ans H'!H116</f>
        <v/>
      </c>
      <c r="K116" s="91" t="str">
        <f>'14 - 15 ans H'!I150</f>
        <v/>
      </c>
      <c r="L116" s="92" t="str">
        <f>'14 - 15 ans H'!H150</f>
        <v/>
      </c>
      <c r="M116" s="91" t="str">
        <f>'14 - 15 ans H'!I184</f>
        <v/>
      </c>
      <c r="N116" s="92" t="str">
        <f>'14 - 15 ans H'!H184</f>
        <v/>
      </c>
      <c r="O116" s="91" t="str">
        <f>'14 - 15 ans H'!I218</f>
        <v/>
      </c>
      <c r="P116" s="92" t="str">
        <f>'14 - 15 ans H'!H218</f>
        <v/>
      </c>
    </row>
    <row r="117" spans="1:16" x14ac:dyDescent="0.25">
      <c r="A117" s="3">
        <f>Inscription!G12</f>
        <v>0</v>
      </c>
      <c r="B117" s="4">
        <f>Inscription!H12</f>
        <v>0</v>
      </c>
      <c r="C117" s="90" t="str">
        <f t="shared" si="6"/>
        <v/>
      </c>
      <c r="D117" s="90" t="str">
        <f t="shared" si="7"/>
        <v/>
      </c>
      <c r="E117" s="91" t="str">
        <f>'14 - 15 ans H'!I49</f>
        <v/>
      </c>
      <c r="F117" s="92" t="str">
        <f>'14 - 15 ans H'!H49</f>
        <v/>
      </c>
      <c r="G117" s="91" t="str">
        <f>'14 - 15 ans H'!I83</f>
        <v/>
      </c>
      <c r="H117" s="92" t="str">
        <f>'14 - 15 ans H'!H83</f>
        <v/>
      </c>
      <c r="I117" s="91" t="str">
        <f>'14 - 15 ans H'!I117</f>
        <v/>
      </c>
      <c r="J117" s="92" t="str">
        <f>'14 - 15 ans H'!H117</f>
        <v/>
      </c>
      <c r="K117" s="91" t="str">
        <f>'14 - 15 ans H'!I151</f>
        <v/>
      </c>
      <c r="L117" s="92" t="str">
        <f>'14 - 15 ans H'!H151</f>
        <v/>
      </c>
      <c r="M117" s="91" t="str">
        <f>'14 - 15 ans H'!I185</f>
        <v/>
      </c>
      <c r="N117" s="92" t="str">
        <f>'14 - 15 ans H'!H185</f>
        <v/>
      </c>
      <c r="O117" s="91" t="str">
        <f>'14 - 15 ans H'!I219</f>
        <v/>
      </c>
      <c r="P117" s="92" t="str">
        <f>'14 - 15 ans H'!H219</f>
        <v/>
      </c>
    </row>
    <row r="118" spans="1:16" x14ac:dyDescent="0.25">
      <c r="A118" s="3">
        <f>Inscription!G13</f>
        <v>0</v>
      </c>
      <c r="B118" s="4">
        <f>Inscription!H13</f>
        <v>0</v>
      </c>
      <c r="C118" s="90" t="str">
        <f t="shared" si="6"/>
        <v/>
      </c>
      <c r="D118" s="90" t="str">
        <f t="shared" si="7"/>
        <v/>
      </c>
      <c r="E118" s="91" t="str">
        <f>'14 - 15 ans H'!I50</f>
        <v/>
      </c>
      <c r="F118" s="92" t="str">
        <f>'14 - 15 ans H'!H50</f>
        <v/>
      </c>
      <c r="G118" s="91" t="str">
        <f>'14 - 15 ans H'!I84</f>
        <v/>
      </c>
      <c r="H118" s="92" t="str">
        <f>'14 - 15 ans H'!H84</f>
        <v/>
      </c>
      <c r="I118" s="91" t="str">
        <f>'14 - 15 ans H'!I118</f>
        <v/>
      </c>
      <c r="J118" s="92" t="str">
        <f>'14 - 15 ans H'!H118</f>
        <v/>
      </c>
      <c r="K118" s="91" t="str">
        <f>'14 - 15 ans H'!I152</f>
        <v/>
      </c>
      <c r="L118" s="92" t="str">
        <f>'14 - 15 ans H'!H152</f>
        <v/>
      </c>
      <c r="M118" s="91" t="str">
        <f>'14 - 15 ans H'!I186</f>
        <v/>
      </c>
      <c r="N118" s="92" t="str">
        <f>'14 - 15 ans H'!H186</f>
        <v/>
      </c>
      <c r="O118" s="91" t="str">
        <f>'14 - 15 ans H'!I220</f>
        <v/>
      </c>
      <c r="P118" s="92" t="str">
        <f>'14 - 15 ans H'!H220</f>
        <v/>
      </c>
    </row>
    <row r="119" spans="1:16" x14ac:dyDescent="0.25">
      <c r="A119" s="3">
        <f>Inscription!G14</f>
        <v>0</v>
      </c>
      <c r="B119" s="4">
        <f>Inscription!H14</f>
        <v>0</v>
      </c>
      <c r="C119" s="90" t="str">
        <f t="shared" si="6"/>
        <v/>
      </c>
      <c r="D119" s="90" t="str">
        <f t="shared" si="7"/>
        <v/>
      </c>
      <c r="E119" s="91" t="str">
        <f>'14 - 15 ans H'!I51</f>
        <v/>
      </c>
      <c r="F119" s="92" t="str">
        <f>'14 - 15 ans H'!H51</f>
        <v/>
      </c>
      <c r="G119" s="91" t="str">
        <f>'14 - 15 ans H'!I85</f>
        <v/>
      </c>
      <c r="H119" s="92" t="str">
        <f>'14 - 15 ans H'!H85</f>
        <v/>
      </c>
      <c r="I119" s="91" t="str">
        <f>'14 - 15 ans H'!I119</f>
        <v/>
      </c>
      <c r="J119" s="92" t="str">
        <f>'14 - 15 ans H'!H119</f>
        <v/>
      </c>
      <c r="K119" s="91" t="str">
        <f>'14 - 15 ans H'!I153</f>
        <v/>
      </c>
      <c r="L119" s="92" t="str">
        <f>'14 - 15 ans H'!H153</f>
        <v/>
      </c>
      <c r="M119" s="91" t="str">
        <f>'14 - 15 ans H'!I187</f>
        <v/>
      </c>
      <c r="N119" s="92" t="str">
        <f>'14 - 15 ans H'!H187</f>
        <v/>
      </c>
      <c r="O119" s="91" t="str">
        <f>'14 - 15 ans H'!I221</f>
        <v/>
      </c>
      <c r="P119" s="92" t="str">
        <f>'14 - 15 ans H'!H221</f>
        <v/>
      </c>
    </row>
    <row r="120" spans="1:16" x14ac:dyDescent="0.25">
      <c r="A120" s="3">
        <f>Inscription!G15</f>
        <v>0</v>
      </c>
      <c r="B120" s="4">
        <f>Inscription!H15</f>
        <v>0</v>
      </c>
      <c r="C120" s="90" t="str">
        <f t="shared" si="6"/>
        <v/>
      </c>
      <c r="D120" s="90" t="str">
        <f t="shared" si="7"/>
        <v/>
      </c>
      <c r="E120" s="91" t="str">
        <f>'14 - 15 ans H'!I52</f>
        <v/>
      </c>
      <c r="F120" s="92" t="str">
        <f>'14 - 15 ans H'!H52</f>
        <v/>
      </c>
      <c r="G120" s="91" t="str">
        <f>'14 - 15 ans H'!I86</f>
        <v/>
      </c>
      <c r="H120" s="92" t="str">
        <f>'14 - 15 ans H'!H86</f>
        <v/>
      </c>
      <c r="I120" s="91" t="str">
        <f>'14 - 15 ans H'!I120</f>
        <v/>
      </c>
      <c r="J120" s="92" t="str">
        <f>'14 - 15 ans H'!H120</f>
        <v/>
      </c>
      <c r="K120" s="91" t="str">
        <f>'14 - 15 ans H'!I154</f>
        <v/>
      </c>
      <c r="L120" s="92" t="str">
        <f>'14 - 15 ans H'!H154</f>
        <v/>
      </c>
      <c r="M120" s="91" t="str">
        <f>'14 - 15 ans H'!I188</f>
        <v/>
      </c>
      <c r="N120" s="92" t="str">
        <f>'14 - 15 ans H'!H188</f>
        <v/>
      </c>
      <c r="O120" s="91" t="str">
        <f>'14 - 15 ans H'!I222</f>
        <v/>
      </c>
      <c r="P120" s="92" t="str">
        <f>'14 - 15 ans H'!H222</f>
        <v/>
      </c>
    </row>
    <row r="121" spans="1:16" x14ac:dyDescent="0.25">
      <c r="A121" s="3">
        <f>Inscription!G16</f>
        <v>0</v>
      </c>
      <c r="B121" s="4">
        <f>Inscription!H16</f>
        <v>0</v>
      </c>
      <c r="C121" s="90" t="str">
        <f t="shared" si="6"/>
        <v/>
      </c>
      <c r="D121" s="90" t="str">
        <f t="shared" si="7"/>
        <v/>
      </c>
      <c r="E121" s="91" t="str">
        <f>'14 - 15 ans H'!I53</f>
        <v/>
      </c>
      <c r="F121" s="92" t="str">
        <f>'14 - 15 ans H'!H53</f>
        <v/>
      </c>
      <c r="G121" s="91" t="str">
        <f>'14 - 15 ans H'!I87</f>
        <v/>
      </c>
      <c r="H121" s="92" t="str">
        <f>'14 - 15 ans H'!H87</f>
        <v/>
      </c>
      <c r="I121" s="91" t="str">
        <f>'14 - 15 ans H'!I121</f>
        <v/>
      </c>
      <c r="J121" s="92" t="str">
        <f>'14 - 15 ans H'!H121</f>
        <v/>
      </c>
      <c r="K121" s="91" t="str">
        <f>'14 - 15 ans H'!I155</f>
        <v/>
      </c>
      <c r="L121" s="92" t="str">
        <f>'14 - 15 ans H'!H155</f>
        <v/>
      </c>
      <c r="M121" s="91" t="str">
        <f>'14 - 15 ans H'!I189</f>
        <v/>
      </c>
      <c r="N121" s="92" t="str">
        <f>'14 - 15 ans H'!H189</f>
        <v/>
      </c>
      <c r="O121" s="91" t="str">
        <f>'14 - 15 ans H'!I223</f>
        <v/>
      </c>
      <c r="P121" s="92" t="str">
        <f>'14 - 15 ans H'!H223</f>
        <v/>
      </c>
    </row>
    <row r="122" spans="1:16" x14ac:dyDescent="0.25">
      <c r="A122" s="3">
        <f>Inscription!G17</f>
        <v>0</v>
      </c>
      <c r="B122" s="4">
        <f>Inscription!H17</f>
        <v>0</v>
      </c>
      <c r="C122" s="90" t="str">
        <f t="shared" si="6"/>
        <v/>
      </c>
      <c r="D122" s="90" t="str">
        <f t="shared" si="7"/>
        <v/>
      </c>
      <c r="E122" s="91" t="str">
        <f>'14 - 15 ans H'!I54</f>
        <v/>
      </c>
      <c r="F122" s="92" t="str">
        <f>'14 - 15 ans H'!H54</f>
        <v/>
      </c>
      <c r="G122" s="91" t="str">
        <f>'14 - 15 ans H'!I88</f>
        <v/>
      </c>
      <c r="H122" s="92" t="str">
        <f>'14 - 15 ans H'!H88</f>
        <v/>
      </c>
      <c r="I122" s="91" t="str">
        <f>'14 - 15 ans H'!I122</f>
        <v/>
      </c>
      <c r="J122" s="92" t="str">
        <f>'14 - 15 ans H'!H122</f>
        <v/>
      </c>
      <c r="K122" s="91" t="str">
        <f>'14 - 15 ans H'!I156</f>
        <v/>
      </c>
      <c r="L122" s="92" t="str">
        <f>'14 - 15 ans H'!H156</f>
        <v/>
      </c>
      <c r="M122" s="91" t="str">
        <f>'14 - 15 ans H'!I190</f>
        <v/>
      </c>
      <c r="N122" s="92" t="str">
        <f>'14 - 15 ans H'!H190</f>
        <v/>
      </c>
      <c r="O122" s="91" t="str">
        <f>'14 - 15 ans H'!I224</f>
        <v/>
      </c>
      <c r="P122" s="92" t="str">
        <f>'14 - 15 ans H'!H224</f>
        <v/>
      </c>
    </row>
    <row r="123" spans="1:16" x14ac:dyDescent="0.25">
      <c r="A123" s="3">
        <f>Inscription!G18</f>
        <v>0</v>
      </c>
      <c r="B123" s="4">
        <f>Inscription!H18</f>
        <v>0</v>
      </c>
      <c r="C123" s="90" t="str">
        <f t="shared" si="6"/>
        <v/>
      </c>
      <c r="D123" s="90" t="str">
        <f t="shared" si="7"/>
        <v/>
      </c>
      <c r="E123" s="91" t="str">
        <f>'14 - 15 ans H'!I55</f>
        <v/>
      </c>
      <c r="F123" s="92" t="str">
        <f>'14 - 15 ans H'!H55</f>
        <v/>
      </c>
      <c r="G123" s="91" t="str">
        <f>'14 - 15 ans H'!I89</f>
        <v/>
      </c>
      <c r="H123" s="92" t="str">
        <f>'14 - 15 ans H'!H89</f>
        <v/>
      </c>
      <c r="I123" s="91" t="str">
        <f>'14 - 15 ans H'!I123</f>
        <v/>
      </c>
      <c r="J123" s="92" t="str">
        <f>'14 - 15 ans H'!H123</f>
        <v/>
      </c>
      <c r="K123" s="91" t="str">
        <f>'14 - 15 ans H'!I157</f>
        <v/>
      </c>
      <c r="L123" s="92" t="str">
        <f>'14 - 15 ans H'!H157</f>
        <v/>
      </c>
      <c r="M123" s="91" t="str">
        <f>'14 - 15 ans H'!I191</f>
        <v/>
      </c>
      <c r="N123" s="92" t="str">
        <f>'14 - 15 ans H'!H191</f>
        <v/>
      </c>
      <c r="O123" s="91" t="str">
        <f>'14 - 15 ans H'!I225</f>
        <v/>
      </c>
      <c r="P123" s="92" t="str">
        <f>'14 - 15 ans H'!H225</f>
        <v/>
      </c>
    </row>
    <row r="124" spans="1:16" x14ac:dyDescent="0.25">
      <c r="A124" s="3">
        <f>Inscription!G19</f>
        <v>0</v>
      </c>
      <c r="B124" s="4">
        <f>Inscription!H19</f>
        <v>0</v>
      </c>
      <c r="C124" s="90" t="str">
        <f t="shared" si="6"/>
        <v/>
      </c>
      <c r="D124" s="90" t="str">
        <f t="shared" si="7"/>
        <v/>
      </c>
      <c r="E124" s="91" t="str">
        <f>'14 - 15 ans H'!I56</f>
        <v/>
      </c>
      <c r="F124" s="92" t="str">
        <f>'14 - 15 ans H'!H56</f>
        <v/>
      </c>
      <c r="G124" s="91" t="str">
        <f>'14 - 15 ans H'!I90</f>
        <v/>
      </c>
      <c r="H124" s="92" t="str">
        <f>'14 - 15 ans H'!H90</f>
        <v/>
      </c>
      <c r="I124" s="91" t="str">
        <f>'14 - 15 ans H'!I124</f>
        <v/>
      </c>
      <c r="J124" s="92" t="str">
        <f>'14 - 15 ans H'!H124</f>
        <v/>
      </c>
      <c r="K124" s="91" t="str">
        <f>'14 - 15 ans H'!I158</f>
        <v/>
      </c>
      <c r="L124" s="92" t="str">
        <f>'14 - 15 ans H'!H158</f>
        <v/>
      </c>
      <c r="M124" s="91" t="str">
        <f>'14 - 15 ans H'!I192</f>
        <v/>
      </c>
      <c r="N124" s="92" t="str">
        <f>'14 - 15 ans H'!H192</f>
        <v/>
      </c>
      <c r="O124" s="91" t="str">
        <f>'14 - 15 ans H'!I226</f>
        <v/>
      </c>
      <c r="P124" s="92" t="str">
        <f>'14 - 15 ans H'!H226</f>
        <v/>
      </c>
    </row>
    <row r="125" spans="1:16" x14ac:dyDescent="0.25">
      <c r="A125" s="3">
        <f>Inscription!G20</f>
        <v>0</v>
      </c>
      <c r="B125" s="4">
        <f>Inscription!H20</f>
        <v>0</v>
      </c>
      <c r="C125" s="90" t="str">
        <f t="shared" si="6"/>
        <v/>
      </c>
      <c r="D125" s="90" t="str">
        <f t="shared" si="7"/>
        <v/>
      </c>
      <c r="E125" s="91" t="str">
        <f>'14 - 15 ans H'!I57</f>
        <v/>
      </c>
      <c r="F125" s="92" t="str">
        <f>'14 - 15 ans H'!H57</f>
        <v/>
      </c>
      <c r="G125" s="91" t="str">
        <f>'14 - 15 ans H'!I91</f>
        <v/>
      </c>
      <c r="H125" s="92" t="str">
        <f>'14 - 15 ans H'!H91</f>
        <v/>
      </c>
      <c r="I125" s="91" t="str">
        <f>'14 - 15 ans H'!I125</f>
        <v/>
      </c>
      <c r="J125" s="92" t="str">
        <f>'14 - 15 ans H'!H125</f>
        <v/>
      </c>
      <c r="K125" s="91" t="str">
        <f>'14 - 15 ans H'!I159</f>
        <v/>
      </c>
      <c r="L125" s="92" t="str">
        <f>'14 - 15 ans H'!H159</f>
        <v/>
      </c>
      <c r="M125" s="91" t="str">
        <f>'14 - 15 ans H'!I193</f>
        <v/>
      </c>
      <c r="N125" s="92" t="str">
        <f>'14 - 15 ans H'!H193</f>
        <v/>
      </c>
      <c r="O125" s="91" t="str">
        <f>'14 - 15 ans H'!I227</f>
        <v/>
      </c>
      <c r="P125" s="92" t="str">
        <f>'14 - 15 ans H'!H227</f>
        <v/>
      </c>
    </row>
    <row r="126" spans="1:16" x14ac:dyDescent="0.25">
      <c r="A126" s="3">
        <f>Inscription!G21</f>
        <v>0</v>
      </c>
      <c r="B126" s="4">
        <f>Inscription!H21</f>
        <v>0</v>
      </c>
      <c r="C126" s="90" t="str">
        <f t="shared" si="6"/>
        <v/>
      </c>
      <c r="D126" s="90" t="str">
        <f t="shared" si="7"/>
        <v/>
      </c>
      <c r="E126" s="91" t="str">
        <f>'14 - 15 ans H'!I58</f>
        <v/>
      </c>
      <c r="F126" s="92" t="str">
        <f>'14 - 15 ans H'!H58</f>
        <v/>
      </c>
      <c r="G126" s="91" t="str">
        <f>'14 - 15 ans H'!I92</f>
        <v/>
      </c>
      <c r="H126" s="92" t="str">
        <f>'14 - 15 ans H'!H92</f>
        <v/>
      </c>
      <c r="I126" s="91" t="str">
        <f>'14 - 15 ans H'!I126</f>
        <v/>
      </c>
      <c r="J126" s="92" t="str">
        <f>'14 - 15 ans H'!H126</f>
        <v/>
      </c>
      <c r="K126" s="91" t="str">
        <f>'14 - 15 ans H'!I160</f>
        <v/>
      </c>
      <c r="L126" s="92" t="str">
        <f>'14 - 15 ans H'!H160</f>
        <v/>
      </c>
      <c r="M126" s="91" t="str">
        <f>'14 - 15 ans H'!I194</f>
        <v/>
      </c>
      <c r="N126" s="92" t="str">
        <f>'14 - 15 ans H'!H194</f>
        <v/>
      </c>
      <c r="O126" s="91" t="str">
        <f>'14 - 15 ans H'!I228</f>
        <v/>
      </c>
      <c r="P126" s="92" t="str">
        <f>'14 - 15 ans H'!H228</f>
        <v/>
      </c>
    </row>
    <row r="127" spans="1:16" x14ac:dyDescent="0.25">
      <c r="A127" s="3">
        <f>Inscription!G22</f>
        <v>0</v>
      </c>
      <c r="B127" s="4">
        <f>Inscription!H22</f>
        <v>0</v>
      </c>
      <c r="C127" s="90" t="str">
        <f t="shared" si="6"/>
        <v/>
      </c>
      <c r="D127" s="90" t="str">
        <f t="shared" si="7"/>
        <v/>
      </c>
      <c r="E127" s="91" t="str">
        <f>'14 - 15 ans H'!I59</f>
        <v/>
      </c>
      <c r="F127" s="92" t="str">
        <f>'14 - 15 ans H'!H59</f>
        <v/>
      </c>
      <c r="G127" s="91" t="str">
        <f>'14 - 15 ans H'!I93</f>
        <v/>
      </c>
      <c r="H127" s="92" t="str">
        <f>'14 - 15 ans H'!H93</f>
        <v/>
      </c>
      <c r="I127" s="91" t="str">
        <f>'14 - 15 ans H'!I127</f>
        <v/>
      </c>
      <c r="J127" s="92" t="str">
        <f>'14 - 15 ans H'!H127</f>
        <v/>
      </c>
      <c r="K127" s="91" t="str">
        <f>'14 - 15 ans H'!I161</f>
        <v/>
      </c>
      <c r="L127" s="92" t="str">
        <f>'14 - 15 ans H'!H161</f>
        <v/>
      </c>
      <c r="M127" s="91" t="str">
        <f>'14 - 15 ans H'!I195</f>
        <v/>
      </c>
      <c r="N127" s="92" t="str">
        <f>'14 - 15 ans H'!H195</f>
        <v/>
      </c>
      <c r="O127" s="91" t="str">
        <f>'14 - 15 ans H'!I229</f>
        <v/>
      </c>
      <c r="P127" s="92" t="str">
        <f>'14 - 15 ans H'!H229</f>
        <v/>
      </c>
    </row>
    <row r="128" spans="1:16" x14ac:dyDescent="0.25">
      <c r="A128" s="3">
        <f>Inscription!G23</f>
        <v>0</v>
      </c>
      <c r="B128" s="4">
        <f>Inscription!H23</f>
        <v>0</v>
      </c>
      <c r="C128" s="90" t="str">
        <f t="shared" si="6"/>
        <v/>
      </c>
      <c r="D128" s="90" t="str">
        <f t="shared" si="7"/>
        <v/>
      </c>
      <c r="E128" s="91" t="str">
        <f>'14 - 15 ans H'!I60</f>
        <v/>
      </c>
      <c r="F128" s="92" t="str">
        <f>'14 - 15 ans H'!H60</f>
        <v/>
      </c>
      <c r="G128" s="91" t="str">
        <f>'14 - 15 ans H'!I94</f>
        <v/>
      </c>
      <c r="H128" s="92" t="str">
        <f>'14 - 15 ans H'!H94</f>
        <v/>
      </c>
      <c r="I128" s="91" t="str">
        <f>'14 - 15 ans H'!I128</f>
        <v/>
      </c>
      <c r="J128" s="92" t="str">
        <f>'14 - 15 ans H'!H128</f>
        <v/>
      </c>
      <c r="K128" s="91" t="str">
        <f>'14 - 15 ans H'!I162</f>
        <v/>
      </c>
      <c r="L128" s="92" t="str">
        <f>'14 - 15 ans H'!H162</f>
        <v/>
      </c>
      <c r="M128" s="91" t="str">
        <f>'14 - 15 ans H'!I196</f>
        <v/>
      </c>
      <c r="N128" s="92" t="str">
        <f>'14 - 15 ans H'!H196</f>
        <v/>
      </c>
      <c r="O128" s="91" t="str">
        <f>'14 - 15 ans H'!I230</f>
        <v/>
      </c>
      <c r="P128" s="92" t="str">
        <f>'14 - 15 ans H'!H230</f>
        <v/>
      </c>
    </row>
    <row r="129" spans="1:18" x14ac:dyDescent="0.25">
      <c r="A129" s="3">
        <f>Inscription!G24</f>
        <v>0</v>
      </c>
      <c r="B129" s="4">
        <f>Inscription!H24</f>
        <v>0</v>
      </c>
      <c r="C129" s="90" t="str">
        <f t="shared" si="6"/>
        <v/>
      </c>
      <c r="D129" s="90" t="str">
        <f t="shared" si="7"/>
        <v/>
      </c>
      <c r="E129" s="91" t="str">
        <f>'14 - 15 ans H'!I61</f>
        <v/>
      </c>
      <c r="F129" s="92" t="str">
        <f>'14 - 15 ans H'!H61</f>
        <v/>
      </c>
      <c r="G129" s="91" t="str">
        <f>'14 - 15 ans H'!I95</f>
        <v/>
      </c>
      <c r="H129" s="92" t="str">
        <f>'14 - 15 ans H'!H95</f>
        <v/>
      </c>
      <c r="I129" s="91" t="str">
        <f>'14 - 15 ans H'!I129</f>
        <v/>
      </c>
      <c r="J129" s="92" t="str">
        <f>'14 - 15 ans H'!H129</f>
        <v/>
      </c>
      <c r="K129" s="91" t="str">
        <f>'14 - 15 ans H'!I163</f>
        <v/>
      </c>
      <c r="L129" s="92" t="str">
        <f>'14 - 15 ans H'!H163</f>
        <v/>
      </c>
      <c r="M129" s="91" t="str">
        <f>'14 - 15 ans H'!I197</f>
        <v/>
      </c>
      <c r="N129" s="92" t="str">
        <f>'14 - 15 ans H'!H197</f>
        <v/>
      </c>
      <c r="O129" s="91" t="str">
        <f>'14 - 15 ans H'!I231</f>
        <v/>
      </c>
      <c r="P129" s="92" t="str">
        <f>'14 - 15 ans H'!H231</f>
        <v/>
      </c>
    </row>
    <row r="130" spans="1:18" x14ac:dyDescent="0.25">
      <c r="A130" s="3">
        <f>Inscription!G25</f>
        <v>0</v>
      </c>
      <c r="B130" s="4">
        <f>Inscription!H25</f>
        <v>0</v>
      </c>
      <c r="C130" s="90" t="str">
        <f t="shared" si="6"/>
        <v/>
      </c>
      <c r="D130" s="90" t="str">
        <f t="shared" si="7"/>
        <v/>
      </c>
      <c r="E130" s="91" t="str">
        <f>'14 - 15 ans H'!I62</f>
        <v/>
      </c>
      <c r="F130" s="92" t="str">
        <f>'14 - 15 ans H'!H62</f>
        <v/>
      </c>
      <c r="G130" s="91" t="str">
        <f>'14 - 15 ans H'!I96</f>
        <v/>
      </c>
      <c r="H130" s="92" t="str">
        <f>'14 - 15 ans H'!H96</f>
        <v/>
      </c>
      <c r="I130" s="91" t="str">
        <f>'14 - 15 ans H'!I130</f>
        <v/>
      </c>
      <c r="J130" s="92" t="str">
        <f>'14 - 15 ans H'!H130</f>
        <v/>
      </c>
      <c r="K130" s="91" t="str">
        <f>'14 - 15 ans H'!I164</f>
        <v/>
      </c>
      <c r="L130" s="92" t="str">
        <f>'14 - 15 ans H'!H164</f>
        <v/>
      </c>
      <c r="M130" s="91" t="str">
        <f>'14 - 15 ans H'!I198</f>
        <v/>
      </c>
      <c r="N130" s="92" t="str">
        <f>'14 - 15 ans H'!H198</f>
        <v/>
      </c>
      <c r="O130" s="91" t="str">
        <f>'14 - 15 ans H'!I232</f>
        <v/>
      </c>
      <c r="P130" s="92" t="str">
        <f>'14 - 15 ans H'!H232</f>
        <v/>
      </c>
    </row>
    <row r="131" spans="1:18" x14ac:dyDescent="0.25">
      <c r="A131" s="3">
        <f>Inscription!G26</f>
        <v>0</v>
      </c>
      <c r="B131" s="4">
        <f>Inscription!H26</f>
        <v>0</v>
      </c>
      <c r="C131" s="90" t="str">
        <f t="shared" si="6"/>
        <v/>
      </c>
      <c r="D131" s="90" t="str">
        <f t="shared" si="7"/>
        <v/>
      </c>
      <c r="E131" s="91" t="str">
        <f>'14 - 15 ans H'!I63</f>
        <v/>
      </c>
      <c r="F131" s="92" t="str">
        <f>'14 - 15 ans H'!H63</f>
        <v/>
      </c>
      <c r="G131" s="91" t="str">
        <f>'14 - 15 ans H'!I97</f>
        <v/>
      </c>
      <c r="H131" s="92" t="str">
        <f>'14 - 15 ans H'!H97</f>
        <v/>
      </c>
      <c r="I131" s="91" t="str">
        <f>'14 - 15 ans H'!I131</f>
        <v/>
      </c>
      <c r="J131" s="92" t="str">
        <f>'14 - 15 ans H'!H131</f>
        <v/>
      </c>
      <c r="K131" s="91" t="str">
        <f>'14 - 15 ans H'!I165</f>
        <v/>
      </c>
      <c r="L131" s="92" t="str">
        <f>'14 - 15 ans H'!H165</f>
        <v/>
      </c>
      <c r="M131" s="91" t="str">
        <f>'14 - 15 ans H'!I199</f>
        <v/>
      </c>
      <c r="N131" s="92" t="str">
        <f>'14 - 15 ans H'!H199</f>
        <v/>
      </c>
      <c r="O131" s="91" t="str">
        <f>'14 - 15 ans H'!I233</f>
        <v/>
      </c>
      <c r="P131" s="92" t="str">
        <f>'14 - 15 ans H'!H233</f>
        <v/>
      </c>
    </row>
    <row r="132" spans="1:18" x14ac:dyDescent="0.25">
      <c r="A132" s="3">
        <f>Inscription!G27</f>
        <v>0</v>
      </c>
      <c r="B132" s="4">
        <f>Inscription!H27</f>
        <v>0</v>
      </c>
      <c r="C132" s="90" t="str">
        <f t="shared" si="6"/>
        <v/>
      </c>
      <c r="D132" s="90" t="str">
        <f t="shared" si="7"/>
        <v/>
      </c>
      <c r="E132" s="91" t="str">
        <f>'14 - 15 ans H'!I64</f>
        <v/>
      </c>
      <c r="F132" s="92" t="str">
        <f>'14 - 15 ans H'!H64</f>
        <v/>
      </c>
      <c r="G132" s="91" t="str">
        <f>'14 - 15 ans H'!I98</f>
        <v/>
      </c>
      <c r="H132" s="92" t="str">
        <f>'14 - 15 ans H'!H98</f>
        <v/>
      </c>
      <c r="I132" s="91" t="str">
        <f>'14 - 15 ans H'!I132</f>
        <v/>
      </c>
      <c r="J132" s="92" t="str">
        <f>'14 - 15 ans H'!H132</f>
        <v/>
      </c>
      <c r="K132" s="91" t="str">
        <f>'14 - 15 ans H'!I166</f>
        <v/>
      </c>
      <c r="L132" s="92" t="str">
        <f>'14 - 15 ans H'!H166</f>
        <v/>
      </c>
      <c r="M132" s="91" t="str">
        <f>'14 - 15 ans H'!I200</f>
        <v/>
      </c>
      <c r="N132" s="92" t="str">
        <f>'14 - 15 ans H'!H200</f>
        <v/>
      </c>
      <c r="O132" s="91" t="str">
        <f>'14 - 15 ans H'!I234</f>
        <v/>
      </c>
      <c r="P132" s="92" t="str">
        <f>'14 - 15 ans H'!H234</f>
        <v/>
      </c>
    </row>
    <row r="133" spans="1:18" x14ac:dyDescent="0.25">
      <c r="A133" s="3">
        <f>Inscription!G28</f>
        <v>0</v>
      </c>
      <c r="B133" s="4">
        <f>Inscription!H28</f>
        <v>0</v>
      </c>
      <c r="C133" s="90" t="str">
        <f t="shared" si="6"/>
        <v/>
      </c>
      <c r="D133" s="90" t="str">
        <f t="shared" si="7"/>
        <v/>
      </c>
      <c r="E133" s="91" t="str">
        <f>'14 - 15 ans H'!I65</f>
        <v/>
      </c>
      <c r="F133" s="92" t="str">
        <f>'14 - 15 ans H'!H65</f>
        <v/>
      </c>
      <c r="G133" s="91" t="str">
        <f>'14 - 15 ans H'!I99</f>
        <v/>
      </c>
      <c r="H133" s="92" t="str">
        <f>'14 - 15 ans H'!H99</f>
        <v/>
      </c>
      <c r="I133" s="91" t="str">
        <f>'14 - 15 ans H'!I133</f>
        <v/>
      </c>
      <c r="J133" s="92" t="str">
        <f>'14 - 15 ans H'!H133</f>
        <v/>
      </c>
      <c r="K133" s="91" t="str">
        <f>'14 - 15 ans H'!I167</f>
        <v/>
      </c>
      <c r="L133" s="92" t="str">
        <f>'14 - 15 ans H'!H167</f>
        <v/>
      </c>
      <c r="M133" s="91" t="str">
        <f>'14 - 15 ans H'!I201</f>
        <v/>
      </c>
      <c r="N133" s="92" t="str">
        <f>'14 - 15 ans H'!H201</f>
        <v/>
      </c>
      <c r="O133" s="91" t="str">
        <f>'14 - 15 ans H'!I235</f>
        <v/>
      </c>
      <c r="P133" s="92" t="str">
        <f>'14 - 15 ans H'!H235</f>
        <v/>
      </c>
    </row>
    <row r="134" spans="1:18" x14ac:dyDescent="0.25">
      <c r="A134" s="3">
        <f>Inscription!G29</f>
        <v>0</v>
      </c>
      <c r="B134" s="4">
        <f>Inscription!H29</f>
        <v>0</v>
      </c>
      <c r="C134" s="90" t="str">
        <f t="shared" si="6"/>
        <v/>
      </c>
      <c r="D134" s="90" t="str">
        <f t="shared" si="7"/>
        <v/>
      </c>
      <c r="E134" s="91" t="str">
        <f>'14 - 15 ans H'!I66</f>
        <v/>
      </c>
      <c r="F134" s="92" t="str">
        <f>'14 - 15 ans H'!H66</f>
        <v/>
      </c>
      <c r="G134" s="91" t="str">
        <f>'14 - 15 ans H'!I100</f>
        <v/>
      </c>
      <c r="H134" s="92" t="str">
        <f>'14 - 15 ans H'!H100</f>
        <v/>
      </c>
      <c r="I134" s="91" t="str">
        <f>'14 - 15 ans H'!I134</f>
        <v/>
      </c>
      <c r="J134" s="92" t="str">
        <f>'14 - 15 ans H'!H134</f>
        <v/>
      </c>
      <c r="K134" s="91" t="str">
        <f>'14 - 15 ans H'!I168</f>
        <v/>
      </c>
      <c r="L134" s="92" t="str">
        <f>'14 - 15 ans H'!H168</f>
        <v/>
      </c>
      <c r="M134" s="91" t="str">
        <f>'14 - 15 ans H'!I202</f>
        <v/>
      </c>
      <c r="N134" s="92" t="str">
        <f>'14 - 15 ans H'!H202</f>
        <v/>
      </c>
      <c r="O134" s="91" t="str">
        <f>'14 - 15 ans H'!I236</f>
        <v/>
      </c>
      <c r="P134" s="92" t="str">
        <f>'14 - 15 ans H'!H236</f>
        <v/>
      </c>
    </row>
    <row r="135" spans="1:18" x14ac:dyDescent="0.25">
      <c r="A135" s="3">
        <f>Inscription!G30</f>
        <v>0</v>
      </c>
      <c r="B135" s="4">
        <f>Inscription!H30</f>
        <v>0</v>
      </c>
      <c r="C135" s="90" t="str">
        <f t="shared" si="6"/>
        <v/>
      </c>
      <c r="D135" s="90" t="str">
        <f t="shared" si="7"/>
        <v/>
      </c>
      <c r="E135" s="91" t="str">
        <f>'14 - 15 ans H'!I67</f>
        <v/>
      </c>
      <c r="F135" s="92" t="str">
        <f>'14 - 15 ans H'!H67</f>
        <v/>
      </c>
      <c r="G135" s="91" t="str">
        <f>'14 - 15 ans H'!I101</f>
        <v/>
      </c>
      <c r="H135" s="92" t="str">
        <f>'14 - 15 ans H'!H101</f>
        <v/>
      </c>
      <c r="I135" s="91" t="str">
        <f>'14 - 15 ans H'!I135</f>
        <v/>
      </c>
      <c r="J135" s="92" t="str">
        <f>'14 - 15 ans H'!H135</f>
        <v/>
      </c>
      <c r="K135" s="91" t="str">
        <f>'14 - 15 ans H'!I169</f>
        <v/>
      </c>
      <c r="L135" s="92" t="str">
        <f>'14 - 15 ans H'!H169</f>
        <v/>
      </c>
      <c r="M135" s="91" t="str">
        <f>'14 - 15 ans H'!I203</f>
        <v/>
      </c>
      <c r="N135" s="92" t="str">
        <f>'14 - 15 ans H'!H203</f>
        <v/>
      </c>
      <c r="O135" s="91" t="str">
        <f>'14 - 15 ans H'!I237</f>
        <v/>
      </c>
      <c r="P135" s="92" t="str">
        <f>'14 - 15 ans H'!H237</f>
        <v/>
      </c>
    </row>
    <row r="136" spans="1:18" ht="15.75" thickBot="1" x14ac:dyDescent="0.3">
      <c r="A136" s="5">
        <f>Inscription!G31</f>
        <v>0</v>
      </c>
      <c r="B136" s="6">
        <f>Inscription!H31</f>
        <v>0</v>
      </c>
      <c r="C136" s="93" t="str">
        <f t="shared" si="6"/>
        <v/>
      </c>
      <c r="D136" s="93" t="str">
        <f t="shared" si="7"/>
        <v/>
      </c>
      <c r="E136" s="94" t="str">
        <f>'14 - 15 ans H'!I68</f>
        <v/>
      </c>
      <c r="F136" s="95" t="str">
        <f>'14 - 15 ans H'!H68</f>
        <v/>
      </c>
      <c r="G136" s="94" t="str">
        <f>'14 - 15 ans H'!I102</f>
        <v/>
      </c>
      <c r="H136" s="95" t="str">
        <f>'14 - 15 ans H'!H102</f>
        <v/>
      </c>
      <c r="I136" s="94" t="str">
        <f>'14 - 15 ans H'!I136</f>
        <v/>
      </c>
      <c r="J136" s="95" t="str">
        <f>'14 - 15 ans H'!H136</f>
        <v/>
      </c>
      <c r="K136" s="94" t="str">
        <f>'14 - 15 ans H'!I170</f>
        <v/>
      </c>
      <c r="L136" s="95" t="str">
        <f>'14 - 15 ans H'!H170</f>
        <v/>
      </c>
      <c r="M136" s="94" t="str">
        <f>'14 - 15 ans H'!I204</f>
        <v/>
      </c>
      <c r="N136" s="95" t="str">
        <f>'14 - 15 ans H'!H204</f>
        <v/>
      </c>
      <c r="O136" s="94" t="str">
        <f>'14 - 15 ans H'!I238</f>
        <v/>
      </c>
      <c r="P136" s="95" t="str">
        <f>'14 - 15 ans H'!H238</f>
        <v/>
      </c>
    </row>
    <row r="137" spans="1:18" ht="15.75" thickBot="1" x14ac:dyDescent="0.3">
      <c r="A137" s="255"/>
      <c r="B137" s="255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4"/>
      <c r="N137" s="254"/>
      <c r="O137" s="254"/>
      <c r="P137" s="254"/>
      <c r="Q137" s="254"/>
      <c r="R137" s="254"/>
    </row>
    <row r="138" spans="1:18" ht="21.75" thickBot="1" x14ac:dyDescent="0.4">
      <c r="A138" s="398" t="s">
        <v>84</v>
      </c>
      <c r="B138" s="398"/>
      <c r="C138" s="398"/>
      <c r="D138" s="398"/>
      <c r="E138" s="398"/>
      <c r="F138" s="398"/>
      <c r="G138" s="398"/>
      <c r="H138" s="398"/>
      <c r="I138" s="398"/>
      <c r="J138" s="398"/>
      <c r="K138" s="398"/>
      <c r="L138" s="398"/>
    </row>
    <row r="139" spans="1:18" ht="15.75" thickBot="1" x14ac:dyDescent="0.3">
      <c r="A139" s="395" t="s">
        <v>4</v>
      </c>
      <c r="B139" s="395"/>
      <c r="C139" s="395"/>
      <c r="D139" s="395"/>
      <c r="E139" s="395" t="s">
        <v>5</v>
      </c>
      <c r="F139" s="395"/>
      <c r="G139" s="395"/>
      <c r="H139" s="395"/>
      <c r="I139" s="395"/>
      <c r="J139" s="395"/>
      <c r="K139" s="395"/>
      <c r="L139" s="395"/>
    </row>
    <row r="140" spans="1:18" ht="15.75" thickBot="1" x14ac:dyDescent="0.3">
      <c r="A140" s="69" t="s">
        <v>10</v>
      </c>
      <c r="B140" s="69" t="s">
        <v>11</v>
      </c>
      <c r="C140" s="222" t="s">
        <v>15</v>
      </c>
      <c r="D140" s="222" t="s">
        <v>8</v>
      </c>
      <c r="E140" s="69" t="s">
        <v>10</v>
      </c>
      <c r="F140" s="395" t="s">
        <v>11</v>
      </c>
      <c r="G140" s="395"/>
      <c r="H140" s="395"/>
      <c r="I140" s="395"/>
      <c r="J140" s="395"/>
      <c r="K140" s="222" t="s">
        <v>8</v>
      </c>
      <c r="L140" s="222" t="s">
        <v>15</v>
      </c>
    </row>
    <row r="141" spans="1:18" x14ac:dyDescent="0.25">
      <c r="A141" s="55">
        <f>'14 - 15 ans F'!A5</f>
        <v>0</v>
      </c>
      <c r="B141" s="71">
        <f>'14 - 15 ans F'!B5</f>
        <v>0</v>
      </c>
      <c r="C141" s="96" t="str">
        <f>'14 - 15 ans F'!H5</f>
        <v/>
      </c>
      <c r="D141" s="97" t="str">
        <f>'14 - 15 ans F'!I5</f>
        <v/>
      </c>
      <c r="E141" s="55">
        <f>'14 - 15 ans H'!A5</f>
        <v>0</v>
      </c>
      <c r="F141" s="164">
        <f>'14 - 15 ans H'!B5</f>
        <v>0</v>
      </c>
      <c r="G141" s="165"/>
      <c r="H141" s="165"/>
      <c r="I141" s="165"/>
      <c r="J141" s="166"/>
      <c r="K141" s="96" t="str">
        <f>'14 - 15 ans H'!I5</f>
        <v/>
      </c>
      <c r="L141" s="97" t="str">
        <f>'14 - 15 ans H'!H5</f>
        <v/>
      </c>
    </row>
    <row r="142" spans="1:18" ht="15.75" thickBot="1" x14ac:dyDescent="0.3">
      <c r="A142" s="57"/>
      <c r="B142" s="72">
        <f>'14 - 15 ans F'!B6</f>
        <v>0</v>
      </c>
      <c r="C142" s="100"/>
      <c r="D142" s="101"/>
      <c r="E142" s="57"/>
      <c r="F142" s="167">
        <f>'14 - 15 ans H'!B6</f>
        <v>0</v>
      </c>
      <c r="G142" s="168"/>
      <c r="H142" s="168"/>
      <c r="I142" s="168"/>
      <c r="J142" s="169"/>
      <c r="K142" s="100"/>
      <c r="L142" s="101"/>
    </row>
    <row r="143" spans="1:18" x14ac:dyDescent="0.25">
      <c r="A143" s="55">
        <f>'14 - 15 ans F'!A7</f>
        <v>0</v>
      </c>
      <c r="B143" s="71">
        <f>'14 - 15 ans F'!B7</f>
        <v>0</v>
      </c>
      <c r="C143" s="96" t="str">
        <f>'14 - 15 ans F'!H7</f>
        <v/>
      </c>
      <c r="D143" s="97" t="str">
        <f>'14 - 15 ans F'!I7</f>
        <v/>
      </c>
      <c r="E143" s="55">
        <f>'14 - 15 ans H'!A7</f>
        <v>0</v>
      </c>
      <c r="F143" s="164">
        <f>'14 - 15 ans H'!B7</f>
        <v>0</v>
      </c>
      <c r="G143" s="165"/>
      <c r="H143" s="165"/>
      <c r="I143" s="165"/>
      <c r="J143" s="166"/>
      <c r="K143" s="96" t="str">
        <f>'14 - 15 ans H'!I7</f>
        <v/>
      </c>
      <c r="L143" s="97" t="str">
        <f>'14 - 15 ans H'!H7</f>
        <v/>
      </c>
    </row>
    <row r="144" spans="1:18" ht="15.75" thickBot="1" x14ac:dyDescent="0.3">
      <c r="A144" s="57"/>
      <c r="B144" s="72">
        <f>'14 - 15 ans F'!B8</f>
        <v>0</v>
      </c>
      <c r="C144" s="100"/>
      <c r="D144" s="101"/>
      <c r="E144" s="57"/>
      <c r="F144" s="167">
        <f>'14 - 15 ans H'!B8</f>
        <v>0</v>
      </c>
      <c r="G144" s="168"/>
      <c r="H144" s="168"/>
      <c r="I144" s="168"/>
      <c r="J144" s="169"/>
      <c r="K144" s="100"/>
      <c r="L144" s="101"/>
    </row>
    <row r="145" spans="1:12" x14ac:dyDescent="0.25">
      <c r="A145" s="55">
        <f>'14 - 15 ans F'!A9</f>
        <v>0</v>
      </c>
      <c r="B145" s="71">
        <f>'14 - 15 ans F'!B9</f>
        <v>0</v>
      </c>
      <c r="C145" s="96" t="str">
        <f>'14 - 15 ans F'!H9</f>
        <v/>
      </c>
      <c r="D145" s="97" t="str">
        <f>'14 - 15 ans F'!I9</f>
        <v/>
      </c>
      <c r="E145" s="55">
        <f>'14 - 15 ans H'!A9</f>
        <v>0</v>
      </c>
      <c r="F145" s="164">
        <f>'14 - 15 ans H'!B9</f>
        <v>0</v>
      </c>
      <c r="G145" s="165"/>
      <c r="H145" s="165"/>
      <c r="I145" s="165"/>
      <c r="J145" s="166"/>
      <c r="K145" s="96" t="str">
        <f>'14 - 15 ans H'!I9</f>
        <v/>
      </c>
      <c r="L145" s="97" t="str">
        <f>'14 - 15 ans H'!H9</f>
        <v/>
      </c>
    </row>
    <row r="146" spans="1:12" ht="15.75" thickBot="1" x14ac:dyDescent="0.3">
      <c r="A146" s="57"/>
      <c r="B146" s="72">
        <f>'14 - 15 ans F'!B10</f>
        <v>0</v>
      </c>
      <c r="C146" s="100"/>
      <c r="D146" s="101"/>
      <c r="E146" s="57"/>
      <c r="F146" s="167">
        <f>'14 - 15 ans H'!B10</f>
        <v>0</v>
      </c>
      <c r="G146" s="168"/>
      <c r="H146" s="168"/>
      <c r="I146" s="168"/>
      <c r="J146" s="169"/>
      <c r="K146" s="100"/>
      <c r="L146" s="101"/>
    </row>
    <row r="147" spans="1:12" x14ac:dyDescent="0.25">
      <c r="A147" s="55">
        <f>'14 - 15 ans F'!A11</f>
        <v>0</v>
      </c>
      <c r="B147" s="71">
        <f>'14 - 15 ans F'!B11</f>
        <v>0</v>
      </c>
      <c r="C147" s="96" t="str">
        <f>'14 - 15 ans F'!H11</f>
        <v/>
      </c>
      <c r="D147" s="97" t="str">
        <f>'14 - 15 ans F'!I11</f>
        <v/>
      </c>
      <c r="E147" s="55">
        <f>'14 - 15 ans H'!A11</f>
        <v>0</v>
      </c>
      <c r="F147" s="164">
        <f>'14 - 15 ans H'!B11</f>
        <v>0</v>
      </c>
      <c r="G147" s="165"/>
      <c r="H147" s="165"/>
      <c r="I147" s="165"/>
      <c r="J147" s="166"/>
      <c r="K147" s="96" t="str">
        <f>'14 - 15 ans H'!I11</f>
        <v/>
      </c>
      <c r="L147" s="97" t="str">
        <f>'14 - 15 ans H'!H11</f>
        <v/>
      </c>
    </row>
    <row r="148" spans="1:12" ht="15.75" thickBot="1" x14ac:dyDescent="0.3">
      <c r="A148" s="57"/>
      <c r="B148" s="72">
        <f>'14 - 15 ans F'!B12</f>
        <v>0</v>
      </c>
      <c r="C148" s="100"/>
      <c r="D148" s="101"/>
      <c r="E148" s="57"/>
      <c r="F148" s="167">
        <f>'14 - 15 ans H'!B12</f>
        <v>0</v>
      </c>
      <c r="G148" s="168"/>
      <c r="H148" s="168"/>
      <c r="I148" s="168"/>
      <c r="J148" s="169"/>
      <c r="K148" s="100"/>
      <c r="L148" s="101"/>
    </row>
    <row r="149" spans="1:12" x14ac:dyDescent="0.25">
      <c r="A149" s="55">
        <f>'14 - 15 ans F'!A13</f>
        <v>0</v>
      </c>
      <c r="B149" s="71">
        <f>'14 - 15 ans F'!B13</f>
        <v>0</v>
      </c>
      <c r="C149" s="96" t="str">
        <f>'14 - 15 ans F'!H13</f>
        <v/>
      </c>
      <c r="D149" s="97" t="str">
        <f>'14 - 15 ans F'!I13</f>
        <v/>
      </c>
      <c r="E149" s="55">
        <f>'14 - 15 ans H'!A13</f>
        <v>0</v>
      </c>
      <c r="F149" s="164">
        <f>'14 - 15 ans H'!B13</f>
        <v>0</v>
      </c>
      <c r="G149" s="165"/>
      <c r="H149" s="165"/>
      <c r="I149" s="165"/>
      <c r="J149" s="166"/>
      <c r="K149" s="96" t="str">
        <f>'14 - 15 ans H'!I13</f>
        <v/>
      </c>
      <c r="L149" s="97" t="str">
        <f>'14 - 15 ans H'!H13</f>
        <v/>
      </c>
    </row>
    <row r="150" spans="1:12" ht="15.75" thickBot="1" x14ac:dyDescent="0.3">
      <c r="A150" s="57"/>
      <c r="B150" s="72">
        <f>'14 - 15 ans F'!B14</f>
        <v>0</v>
      </c>
      <c r="C150" s="100"/>
      <c r="D150" s="101"/>
      <c r="E150" s="57"/>
      <c r="F150" s="167">
        <f>'14 - 15 ans H'!B14</f>
        <v>0</v>
      </c>
      <c r="G150" s="168"/>
      <c r="H150" s="168"/>
      <c r="I150" s="168"/>
      <c r="J150" s="169"/>
      <c r="K150" s="100"/>
      <c r="L150" s="101"/>
    </row>
    <row r="151" spans="1:12" x14ac:dyDescent="0.25">
      <c r="A151" s="55">
        <f>'14 - 15 ans F'!A15</f>
        <v>0</v>
      </c>
      <c r="B151" s="71">
        <f>'14 - 15 ans F'!B15</f>
        <v>0</v>
      </c>
      <c r="C151" s="96" t="str">
        <f>'14 - 15 ans F'!H15</f>
        <v/>
      </c>
      <c r="D151" s="97" t="str">
        <f>'14 - 15 ans F'!I15</f>
        <v/>
      </c>
      <c r="E151" s="55">
        <f>'14 - 15 ans H'!A15</f>
        <v>0</v>
      </c>
      <c r="F151" s="164">
        <f>'14 - 15 ans H'!B15</f>
        <v>0</v>
      </c>
      <c r="G151" s="165"/>
      <c r="H151" s="165"/>
      <c r="I151" s="165"/>
      <c r="J151" s="166"/>
      <c r="K151" s="96" t="str">
        <f>'14 - 15 ans H'!I15</f>
        <v/>
      </c>
      <c r="L151" s="97" t="str">
        <f>'14 - 15 ans H'!H15</f>
        <v/>
      </c>
    </row>
    <row r="152" spans="1:12" ht="15.75" thickBot="1" x14ac:dyDescent="0.3">
      <c r="A152" s="57"/>
      <c r="B152" s="72">
        <f>'14 - 15 ans F'!B16</f>
        <v>0</v>
      </c>
      <c r="C152" s="100"/>
      <c r="D152" s="101"/>
      <c r="E152" s="57"/>
      <c r="F152" s="167">
        <f>'14 - 15 ans H'!B16</f>
        <v>0</v>
      </c>
      <c r="G152" s="168"/>
      <c r="H152" s="168"/>
      <c r="I152" s="168"/>
      <c r="J152" s="169"/>
      <c r="K152" s="100"/>
      <c r="L152" s="101"/>
    </row>
    <row r="153" spans="1:12" x14ac:dyDescent="0.25">
      <c r="A153" s="55">
        <f>'14 - 15 ans F'!A17</f>
        <v>0</v>
      </c>
      <c r="B153" s="71">
        <f>'14 - 15 ans F'!B17</f>
        <v>0</v>
      </c>
      <c r="C153" s="96" t="str">
        <f>'14 - 15 ans F'!H17</f>
        <v/>
      </c>
      <c r="D153" s="97" t="str">
        <f>'14 - 15 ans F'!I17</f>
        <v/>
      </c>
      <c r="E153" s="55">
        <f>'14 - 15 ans H'!A17</f>
        <v>0</v>
      </c>
      <c r="F153" s="164">
        <f>'14 - 15 ans H'!B17</f>
        <v>0</v>
      </c>
      <c r="G153" s="165"/>
      <c r="H153" s="165"/>
      <c r="I153" s="165"/>
      <c r="J153" s="166"/>
      <c r="K153" s="96" t="str">
        <f>'14 - 15 ans H'!I17</f>
        <v/>
      </c>
      <c r="L153" s="97" t="str">
        <f>'14 - 15 ans H'!H17</f>
        <v/>
      </c>
    </row>
    <row r="154" spans="1:12" ht="15.75" thickBot="1" x14ac:dyDescent="0.3">
      <c r="A154" s="57"/>
      <c r="B154" s="72">
        <f>'14 - 15 ans F'!B18</f>
        <v>0</v>
      </c>
      <c r="C154" s="100"/>
      <c r="D154" s="101"/>
      <c r="E154" s="57"/>
      <c r="F154" s="167">
        <f>'14 - 15 ans H'!B18</f>
        <v>0</v>
      </c>
      <c r="G154" s="168"/>
      <c r="H154" s="168"/>
      <c r="I154" s="168"/>
      <c r="J154" s="169"/>
      <c r="K154" s="100"/>
      <c r="L154" s="101"/>
    </row>
    <row r="155" spans="1:12" x14ac:dyDescent="0.25">
      <c r="A155" s="55">
        <f>'14 - 15 ans F'!A19</f>
        <v>0</v>
      </c>
      <c r="B155" s="71">
        <f>'14 - 15 ans F'!B19</f>
        <v>0</v>
      </c>
      <c r="C155" s="96" t="str">
        <f>'14 - 15 ans F'!H19</f>
        <v/>
      </c>
      <c r="D155" s="97" t="str">
        <f>'14 - 15 ans F'!I19</f>
        <v/>
      </c>
      <c r="E155" s="55">
        <f>'14 - 15 ans H'!A19</f>
        <v>0</v>
      </c>
      <c r="F155" s="164">
        <f>'14 - 15 ans H'!B19</f>
        <v>0</v>
      </c>
      <c r="G155" s="165"/>
      <c r="H155" s="165"/>
      <c r="I155" s="165"/>
      <c r="J155" s="166"/>
      <c r="K155" s="96" t="str">
        <f>'14 - 15 ans H'!I19</f>
        <v/>
      </c>
      <c r="L155" s="97" t="str">
        <f>'14 - 15 ans H'!H19</f>
        <v/>
      </c>
    </row>
    <row r="156" spans="1:12" ht="15.75" thickBot="1" x14ac:dyDescent="0.3">
      <c r="A156" s="57"/>
      <c r="B156" s="72">
        <f>'14 - 15 ans F'!B20</f>
        <v>0</v>
      </c>
      <c r="C156" s="100"/>
      <c r="D156" s="101"/>
      <c r="E156" s="57"/>
      <c r="F156" s="167">
        <f>'14 - 15 ans H'!B20</f>
        <v>0</v>
      </c>
      <c r="G156" s="168"/>
      <c r="H156" s="168"/>
      <c r="I156" s="168"/>
      <c r="J156" s="169"/>
      <c r="K156" s="100"/>
      <c r="L156" s="101"/>
    </row>
    <row r="157" spans="1:12" x14ac:dyDescent="0.25">
      <c r="A157" s="55">
        <f>'14 - 15 ans F'!A21</f>
        <v>0</v>
      </c>
      <c r="B157" s="71">
        <f>'14 - 15 ans F'!B21</f>
        <v>0</v>
      </c>
      <c r="C157" s="96" t="str">
        <f>'14 - 15 ans F'!H21</f>
        <v/>
      </c>
      <c r="D157" s="97" t="str">
        <f>'14 - 15 ans F'!I21</f>
        <v/>
      </c>
      <c r="E157" s="55">
        <f>'14 - 15 ans H'!A21</f>
        <v>0</v>
      </c>
      <c r="F157" s="164">
        <f>'14 - 15 ans H'!B21</f>
        <v>0</v>
      </c>
      <c r="G157" s="165"/>
      <c r="H157" s="165"/>
      <c r="I157" s="165"/>
      <c r="J157" s="166"/>
      <c r="K157" s="96" t="str">
        <f>'14 - 15 ans H'!I21</f>
        <v/>
      </c>
      <c r="L157" s="97" t="str">
        <f>'14 - 15 ans H'!H21</f>
        <v/>
      </c>
    </row>
    <row r="158" spans="1:12" ht="15.75" thickBot="1" x14ac:dyDescent="0.3">
      <c r="A158" s="57"/>
      <c r="B158" s="72">
        <f>'14 - 15 ans F'!B22</f>
        <v>0</v>
      </c>
      <c r="C158" s="100"/>
      <c r="D158" s="101"/>
      <c r="E158" s="57"/>
      <c r="F158" s="167">
        <f>'14 - 15 ans H'!B22</f>
        <v>0</v>
      </c>
      <c r="G158" s="168"/>
      <c r="H158" s="168"/>
      <c r="I158" s="168"/>
      <c r="J158" s="169"/>
      <c r="K158" s="100"/>
      <c r="L158" s="101"/>
    </row>
    <row r="159" spans="1:12" x14ac:dyDescent="0.25">
      <c r="A159" s="55">
        <f>'14 - 15 ans F'!A23</f>
        <v>0</v>
      </c>
      <c r="B159" s="71">
        <f>'14 - 15 ans F'!B23</f>
        <v>0</v>
      </c>
      <c r="C159" s="96" t="str">
        <f>'14 - 15 ans F'!H23</f>
        <v/>
      </c>
      <c r="D159" s="97" t="str">
        <f>'14 - 15 ans F'!I23</f>
        <v/>
      </c>
      <c r="E159" s="55">
        <f>'14 - 15 ans H'!A23</f>
        <v>0</v>
      </c>
      <c r="F159" s="164">
        <f>'14 - 15 ans H'!B23</f>
        <v>0</v>
      </c>
      <c r="G159" s="165"/>
      <c r="H159" s="165"/>
      <c r="I159" s="165"/>
      <c r="J159" s="166"/>
      <c r="K159" s="96" t="str">
        <f>'14 - 15 ans H'!I23</f>
        <v/>
      </c>
      <c r="L159" s="97" t="str">
        <f>'14 - 15 ans H'!H23</f>
        <v/>
      </c>
    </row>
    <row r="160" spans="1:12" ht="15.75" thickBot="1" x14ac:dyDescent="0.3">
      <c r="A160" s="57"/>
      <c r="B160" s="72">
        <f>'14 - 15 ans F'!B24</f>
        <v>0</v>
      </c>
      <c r="C160" s="100"/>
      <c r="D160" s="101"/>
      <c r="E160" s="57"/>
      <c r="F160" s="167">
        <f>'14 - 15 ans H'!B24</f>
        <v>0</v>
      </c>
      <c r="G160" s="168"/>
      <c r="H160" s="168"/>
      <c r="I160" s="168"/>
      <c r="J160" s="169"/>
      <c r="K160" s="100"/>
      <c r="L160" s="101"/>
    </row>
    <row r="161" spans="1:16" x14ac:dyDescent="0.25">
      <c r="A161" s="55">
        <f>'14 - 15 ans F'!A25</f>
        <v>0</v>
      </c>
      <c r="B161" s="71">
        <f>'14 - 15 ans F'!B25</f>
        <v>0</v>
      </c>
      <c r="C161" s="96" t="str">
        <f>'14 - 15 ans F'!H25</f>
        <v/>
      </c>
      <c r="D161" s="97" t="str">
        <f>'14 - 15 ans F'!I25</f>
        <v/>
      </c>
      <c r="E161" s="55">
        <f>'14 - 15 ans H'!A25</f>
        <v>0</v>
      </c>
      <c r="F161" s="164">
        <f>'14 - 15 ans H'!B25</f>
        <v>0</v>
      </c>
      <c r="G161" s="165"/>
      <c r="H161" s="165"/>
      <c r="I161" s="165"/>
      <c r="J161" s="166"/>
      <c r="K161" s="96" t="str">
        <f>'14 - 15 ans H'!I25</f>
        <v/>
      </c>
      <c r="L161" s="97" t="str">
        <f>'14 - 15 ans H'!H25</f>
        <v/>
      </c>
    </row>
    <row r="162" spans="1:16" ht="15.75" thickBot="1" x14ac:dyDescent="0.3">
      <c r="A162" s="57"/>
      <c r="B162" s="72">
        <f>'14 - 15 ans F'!B26</f>
        <v>0</v>
      </c>
      <c r="C162" s="100"/>
      <c r="D162" s="101"/>
      <c r="E162" s="57"/>
      <c r="F162" s="167">
        <f>'14 - 15 ans H'!B26</f>
        <v>0</v>
      </c>
      <c r="G162" s="168"/>
      <c r="H162" s="168"/>
      <c r="I162" s="168"/>
      <c r="J162" s="169"/>
      <c r="K162" s="100"/>
      <c r="L162" s="101"/>
    </row>
    <row r="163" spans="1:16" x14ac:dyDescent="0.25">
      <c r="A163" s="55">
        <f>'14 - 15 ans F'!A27</f>
        <v>0</v>
      </c>
      <c r="B163" s="71">
        <f>'14 - 15 ans F'!B27</f>
        <v>0</v>
      </c>
      <c r="C163" s="96" t="str">
        <f>'14 - 15 ans F'!H27</f>
        <v/>
      </c>
      <c r="D163" s="97" t="str">
        <f>'14 - 15 ans F'!I27</f>
        <v/>
      </c>
      <c r="E163" s="55">
        <f>'14 - 15 ans H'!A27</f>
        <v>0</v>
      </c>
      <c r="F163" s="164">
        <f>'14 - 15 ans H'!B27</f>
        <v>0</v>
      </c>
      <c r="G163" s="165"/>
      <c r="H163" s="165"/>
      <c r="I163" s="165"/>
      <c r="J163" s="166"/>
      <c r="K163" s="96" t="str">
        <f>'14 - 15 ans H'!I27</f>
        <v/>
      </c>
      <c r="L163" s="97" t="str">
        <f>'14 - 15 ans H'!H27</f>
        <v/>
      </c>
    </row>
    <row r="164" spans="1:16" ht="15.75" thickBot="1" x14ac:dyDescent="0.3">
      <c r="A164" s="57"/>
      <c r="B164" s="72">
        <f>'14 - 15 ans F'!B28</f>
        <v>0</v>
      </c>
      <c r="C164" s="100"/>
      <c r="D164" s="101"/>
      <c r="E164" s="57"/>
      <c r="F164" s="167">
        <f>'14 - 15 ans H'!B28</f>
        <v>0</v>
      </c>
      <c r="G164" s="168"/>
      <c r="H164" s="168"/>
      <c r="I164" s="168"/>
      <c r="J164" s="169"/>
      <c r="K164" s="100"/>
      <c r="L164" s="101"/>
    </row>
    <row r="165" spans="1:16" x14ac:dyDescent="0.25">
      <c r="A165" s="55">
        <f>'14 - 15 ans F'!A29</f>
        <v>0</v>
      </c>
      <c r="B165" s="71">
        <f>'14 - 15 ans F'!B29</f>
        <v>0</v>
      </c>
      <c r="C165" s="96" t="str">
        <f>'14 - 15 ans F'!H29</f>
        <v/>
      </c>
      <c r="D165" s="97" t="str">
        <f>'14 - 15 ans F'!I29</f>
        <v/>
      </c>
      <c r="E165" s="55">
        <f>'14 - 15 ans H'!A29</f>
        <v>0</v>
      </c>
      <c r="F165" s="164">
        <f>'14 - 15 ans H'!B29</f>
        <v>0</v>
      </c>
      <c r="G165" s="165"/>
      <c r="H165" s="165"/>
      <c r="I165" s="165"/>
      <c r="J165" s="166"/>
      <c r="K165" s="96" t="str">
        <f>'14 - 15 ans H'!I29</f>
        <v/>
      </c>
      <c r="L165" s="97" t="str">
        <f>'14 - 15 ans H'!H29</f>
        <v/>
      </c>
    </row>
    <row r="166" spans="1:16" ht="15.75" thickBot="1" x14ac:dyDescent="0.3">
      <c r="A166" s="57"/>
      <c r="B166" s="72">
        <f>'14 - 15 ans F'!B30</f>
        <v>0</v>
      </c>
      <c r="C166" s="100"/>
      <c r="D166" s="101"/>
      <c r="E166" s="57"/>
      <c r="F166" s="167">
        <f>'14 - 15 ans H'!B30</f>
        <v>0</v>
      </c>
      <c r="G166" s="168"/>
      <c r="H166" s="168"/>
      <c r="I166" s="168"/>
      <c r="J166" s="169"/>
      <c r="K166" s="100"/>
      <c r="L166" s="101"/>
    </row>
    <row r="167" spans="1:16" x14ac:dyDescent="0.25">
      <c r="A167" s="55">
        <f>'14 - 15 ans F'!A31</f>
        <v>0</v>
      </c>
      <c r="B167" s="71">
        <f>'14 - 15 ans F'!B31</f>
        <v>0</v>
      </c>
      <c r="C167" s="96" t="str">
        <f>'14 - 15 ans F'!H31</f>
        <v/>
      </c>
      <c r="D167" s="97" t="str">
        <f>'14 - 15 ans F'!I31</f>
        <v/>
      </c>
      <c r="E167" s="55">
        <f>'14 - 15 ans H'!A31</f>
        <v>0</v>
      </c>
      <c r="F167" s="164">
        <f>'14 - 15 ans H'!B31</f>
        <v>0</v>
      </c>
      <c r="G167" s="165"/>
      <c r="H167" s="165"/>
      <c r="I167" s="165"/>
      <c r="J167" s="166"/>
      <c r="K167" s="96" t="str">
        <f>'14 - 15 ans H'!I31</f>
        <v/>
      </c>
      <c r="L167" s="97" t="str">
        <f>'14 - 15 ans H'!H31</f>
        <v/>
      </c>
    </row>
    <row r="168" spans="1:16" ht="15.75" thickBot="1" x14ac:dyDescent="0.3">
      <c r="A168" s="57"/>
      <c r="B168" s="72">
        <f>'14 - 15 ans F'!B32</f>
        <v>0</v>
      </c>
      <c r="C168" s="100"/>
      <c r="D168" s="101"/>
      <c r="E168" s="57"/>
      <c r="F168" s="167">
        <f>'14 - 15 ans H'!B32</f>
        <v>0</v>
      </c>
      <c r="G168" s="168"/>
      <c r="H168" s="168"/>
      <c r="I168" s="168"/>
      <c r="J168" s="169"/>
      <c r="K168" s="100"/>
      <c r="L168" s="101"/>
    </row>
    <row r="169" spans="1:16" x14ac:dyDescent="0.25">
      <c r="A169" s="55">
        <f>'14 - 15 ans F'!A33</f>
        <v>0</v>
      </c>
      <c r="B169" s="71">
        <f>'14 - 15 ans F'!B33</f>
        <v>0</v>
      </c>
      <c r="C169" s="96" t="str">
        <f>'14 - 15 ans F'!H33</f>
        <v/>
      </c>
      <c r="D169" s="97" t="str">
        <f>'14 - 15 ans F'!I33</f>
        <v/>
      </c>
      <c r="E169" s="55">
        <f>'14 - 15 ans H'!A33</f>
        <v>0</v>
      </c>
      <c r="F169" s="164">
        <f>'14 - 15 ans H'!B33</f>
        <v>0</v>
      </c>
      <c r="G169" s="165"/>
      <c r="H169" s="165"/>
      <c r="I169" s="165"/>
      <c r="J169" s="166"/>
      <c r="K169" s="96" t="str">
        <f>'14 - 15 ans H'!I33</f>
        <v/>
      </c>
      <c r="L169" s="97" t="str">
        <f>'14 - 15 ans H'!H33</f>
        <v/>
      </c>
    </row>
    <row r="170" spans="1:16" ht="15.75" thickBot="1" x14ac:dyDescent="0.3">
      <c r="A170" s="57"/>
      <c r="B170" s="72">
        <f>'14 - 15 ans F'!B34</f>
        <v>0</v>
      </c>
      <c r="C170" s="100"/>
      <c r="D170" s="101"/>
      <c r="E170" s="57"/>
      <c r="F170" s="167">
        <f>'14 - 15 ans H'!B34</f>
        <v>0</v>
      </c>
      <c r="G170" s="168"/>
      <c r="H170" s="168"/>
      <c r="I170" s="168"/>
      <c r="J170" s="169"/>
      <c r="K170" s="100"/>
      <c r="L170" s="101"/>
    </row>
    <row r="171" spans="1:16" ht="15.75" thickBot="1" x14ac:dyDescent="0.3"/>
    <row r="172" spans="1:16" s="35" customFormat="1" ht="21.75" thickBot="1" x14ac:dyDescent="0.3">
      <c r="A172" s="388" t="s">
        <v>55</v>
      </c>
      <c r="B172" s="390"/>
      <c r="C172" s="390"/>
      <c r="D172" s="390"/>
      <c r="E172" s="390"/>
      <c r="F172" s="390"/>
      <c r="G172" s="390"/>
      <c r="H172" s="390"/>
      <c r="I172" s="390"/>
      <c r="J172" s="390"/>
      <c r="K172" s="390"/>
      <c r="L172" s="390"/>
      <c r="M172" s="390"/>
      <c r="N172" s="390"/>
      <c r="O172" s="390"/>
      <c r="P172" s="389"/>
    </row>
    <row r="173" spans="1:16" s="35" customFormat="1" ht="15.75" thickBot="1" x14ac:dyDescent="0.3">
      <c r="A173" s="392" t="s">
        <v>10</v>
      </c>
      <c r="B173" s="392" t="s">
        <v>11</v>
      </c>
      <c r="C173" s="392" t="s">
        <v>42</v>
      </c>
      <c r="D173" s="392" t="s">
        <v>43</v>
      </c>
      <c r="E173" s="392" t="s">
        <v>45</v>
      </c>
      <c r="F173" s="392"/>
      <c r="G173" s="392" t="s">
        <v>46</v>
      </c>
      <c r="H173" s="392"/>
      <c r="I173" s="392" t="s">
        <v>47</v>
      </c>
      <c r="J173" s="392"/>
      <c r="K173" s="392" t="s">
        <v>48</v>
      </c>
      <c r="L173" s="392"/>
      <c r="M173" s="392" t="s">
        <v>49</v>
      </c>
      <c r="N173" s="392"/>
      <c r="O173" s="392" t="s">
        <v>50</v>
      </c>
      <c r="P173" s="392"/>
    </row>
    <row r="174" spans="1:16" s="35" customFormat="1" ht="15.75" thickBot="1" x14ac:dyDescent="0.3">
      <c r="A174" s="396"/>
      <c r="B174" s="396"/>
      <c r="C174" s="396"/>
      <c r="D174" s="396"/>
      <c r="E174" s="36" t="s">
        <v>8</v>
      </c>
      <c r="F174" s="36" t="s">
        <v>15</v>
      </c>
      <c r="G174" s="36" t="s">
        <v>8</v>
      </c>
      <c r="H174" s="36" t="s">
        <v>15</v>
      </c>
      <c r="I174" s="36" t="s">
        <v>8</v>
      </c>
      <c r="J174" s="36" t="s">
        <v>15</v>
      </c>
      <c r="K174" s="36" t="s">
        <v>8</v>
      </c>
      <c r="L174" s="36" t="s">
        <v>15</v>
      </c>
      <c r="M174" s="36" t="s">
        <v>8</v>
      </c>
      <c r="N174" s="36" t="s">
        <v>15</v>
      </c>
      <c r="O174" s="36" t="s">
        <v>8</v>
      </c>
      <c r="P174" s="36" t="s">
        <v>15</v>
      </c>
    </row>
    <row r="175" spans="1:16" x14ac:dyDescent="0.25">
      <c r="A175" s="1" t="str">
        <f>Inscription!I2</f>
        <v>SSSL</v>
      </c>
      <c r="B175" s="2" t="str">
        <f>Inscription!J2</f>
        <v>Célia Crivellaro Kingsbury</v>
      </c>
      <c r="C175" s="87">
        <f>IF(D175="","",RANK(D175,$D$175:$D$204))</f>
        <v>13</v>
      </c>
      <c r="D175" s="87">
        <f>IF(E175="","",SUM(E175,G175,I175,K175,M175,O175))</f>
        <v>26</v>
      </c>
      <c r="E175" s="88">
        <f>'Senior F'!I39</f>
        <v>5</v>
      </c>
      <c r="F175" s="89">
        <f>'Senior F'!H39</f>
        <v>12</v>
      </c>
      <c r="G175" s="88">
        <f>'Senior F'!I73</f>
        <v>6</v>
      </c>
      <c r="H175" s="89">
        <f>'Senior F'!H73</f>
        <v>11</v>
      </c>
      <c r="I175" s="88">
        <f>'Senior F'!I107</f>
        <v>4</v>
      </c>
      <c r="J175" s="89">
        <f>'Senior F'!H107</f>
        <v>13</v>
      </c>
      <c r="K175" s="88">
        <f>'Senior F'!I141</f>
        <v>6</v>
      </c>
      <c r="L175" s="89">
        <f>'Senior F'!H141</f>
        <v>11</v>
      </c>
      <c r="M175" s="88">
        <f>'Senior F'!I175</f>
        <v>5</v>
      </c>
      <c r="N175" s="89">
        <f>'Senior F'!H175</f>
        <v>12</v>
      </c>
      <c r="O175" s="88" t="str">
        <f>'Senior F'!I209</f>
        <v/>
      </c>
      <c r="P175" s="89" t="str">
        <f>'Senior F'!H209</f>
        <v/>
      </c>
    </row>
    <row r="176" spans="1:16" x14ac:dyDescent="0.25">
      <c r="A176" s="3" t="str">
        <f>Inscription!I3</f>
        <v>CASO</v>
      </c>
      <c r="B176" s="4" t="str">
        <f>Inscription!J3</f>
        <v>Laurence Lamarre</v>
      </c>
      <c r="C176" s="90">
        <f t="shared" ref="C176:C204" si="8">IF(D176="","",RANK(D176,$D$175:$D$204))</f>
        <v>10</v>
      </c>
      <c r="D176" s="90">
        <f t="shared" ref="D176:D204" si="9">IF(E176="","",SUM(E176,G176,I176,K176,M176,O176))</f>
        <v>38</v>
      </c>
      <c r="E176" s="91">
        <f>'Senior F'!I40</f>
        <v>11</v>
      </c>
      <c r="F176" s="92">
        <f>'Senior F'!H40</f>
        <v>7</v>
      </c>
      <c r="G176" s="91">
        <f>'Senior F'!I74</f>
        <v>10</v>
      </c>
      <c r="H176" s="92">
        <f>'Senior F'!H74</f>
        <v>8</v>
      </c>
      <c r="I176" s="91">
        <f>'Senior F'!I108</f>
        <v>7</v>
      </c>
      <c r="J176" s="92">
        <f>'Senior F'!H108</f>
        <v>10</v>
      </c>
      <c r="K176" s="91" t="str">
        <f>'Senior F'!I142</f>
        <v>0</v>
      </c>
      <c r="L176" s="92" t="str">
        <f>'Senior F'!H142</f>
        <v>DNS</v>
      </c>
      <c r="M176" s="91">
        <f>'Senior F'!I176</f>
        <v>10</v>
      </c>
      <c r="N176" s="92">
        <f>'Senior F'!H176</f>
        <v>8</v>
      </c>
      <c r="O176" s="91" t="str">
        <f>'Senior F'!I210</f>
        <v/>
      </c>
      <c r="P176" s="92" t="str">
        <f>'Senior F'!H210</f>
        <v/>
      </c>
    </row>
    <row r="177" spans="1:16" x14ac:dyDescent="0.25">
      <c r="A177" s="3" t="str">
        <f>Inscription!I4</f>
        <v>CASO</v>
      </c>
      <c r="B177" s="4" t="str">
        <f>Inscription!J4</f>
        <v>Émilie Boulerne</v>
      </c>
      <c r="C177" s="90">
        <f t="shared" si="8"/>
        <v>5</v>
      </c>
      <c r="D177" s="90">
        <f t="shared" si="9"/>
        <v>62</v>
      </c>
      <c r="E177" s="91">
        <f>'Senior F'!I41</f>
        <v>7</v>
      </c>
      <c r="F177" s="92">
        <f>'Senior F'!H41</f>
        <v>10</v>
      </c>
      <c r="G177" s="91">
        <f>'Senior F'!I75</f>
        <v>14</v>
      </c>
      <c r="H177" s="92">
        <f>'Senior F'!H75</f>
        <v>4</v>
      </c>
      <c r="I177" s="91">
        <f>'Senior F'!I109</f>
        <v>12</v>
      </c>
      <c r="J177" s="92">
        <f>'Senior F'!H109</f>
        <v>6</v>
      </c>
      <c r="K177" s="91">
        <f>'Senior F'!I143</f>
        <v>16</v>
      </c>
      <c r="L177" s="92">
        <f>'Senior F'!H143</f>
        <v>3</v>
      </c>
      <c r="M177" s="91">
        <f>'Senior F'!I177</f>
        <v>13</v>
      </c>
      <c r="N177" s="92">
        <f>'Senior F'!H177</f>
        <v>5</v>
      </c>
      <c r="O177" s="91" t="str">
        <f>'Senior F'!I211</f>
        <v/>
      </c>
      <c r="P177" s="92" t="str">
        <f>'Senior F'!H211</f>
        <v/>
      </c>
    </row>
    <row r="178" spans="1:16" x14ac:dyDescent="0.25">
      <c r="A178" s="3" t="str">
        <f>Inscription!I5</f>
        <v>Dam'eauclès</v>
      </c>
      <c r="B178" s="4" t="str">
        <f>Inscription!J5</f>
        <v>Caroline Arcand</v>
      </c>
      <c r="C178" s="90">
        <f t="shared" si="8"/>
        <v>6</v>
      </c>
      <c r="D178" s="90">
        <f t="shared" si="9"/>
        <v>53</v>
      </c>
      <c r="E178" s="91">
        <f>'Senior F'!I42</f>
        <v>8</v>
      </c>
      <c r="F178" s="92">
        <f>'Senior F'!H42</f>
        <v>9</v>
      </c>
      <c r="G178" s="91">
        <f>'Senior F'!I76</f>
        <v>11</v>
      </c>
      <c r="H178" s="92">
        <f>'Senior F'!H76</f>
        <v>7</v>
      </c>
      <c r="I178" s="91">
        <f>'Senior F'!I110</f>
        <v>11</v>
      </c>
      <c r="J178" s="92">
        <f>'Senior F'!H110</f>
        <v>7</v>
      </c>
      <c r="K178" s="91">
        <f>'Senior F'!I144</f>
        <v>11</v>
      </c>
      <c r="L178" s="92">
        <f>'Senior F'!H144</f>
        <v>7</v>
      </c>
      <c r="M178" s="91">
        <f>'Senior F'!I178</f>
        <v>12</v>
      </c>
      <c r="N178" s="92">
        <f>'Senior F'!H178</f>
        <v>6</v>
      </c>
      <c r="O178" s="91" t="str">
        <f>'Senior F'!I212</f>
        <v/>
      </c>
      <c r="P178" s="92" t="str">
        <f>'Senior F'!H212</f>
        <v/>
      </c>
    </row>
    <row r="179" spans="1:16" x14ac:dyDescent="0.25">
      <c r="A179" s="3" t="str">
        <f>Inscription!I6</f>
        <v>Dam'eauclès</v>
      </c>
      <c r="B179" s="4" t="str">
        <f>Inscription!J6</f>
        <v>Tamara Jacques</v>
      </c>
      <c r="C179" s="90">
        <f t="shared" si="8"/>
        <v>11</v>
      </c>
      <c r="D179" s="90">
        <f t="shared" si="9"/>
        <v>30</v>
      </c>
      <c r="E179" s="91">
        <f>'Senior F'!I43</f>
        <v>4</v>
      </c>
      <c r="F179" s="92">
        <f>'Senior F'!H43</f>
        <v>13</v>
      </c>
      <c r="G179" s="91">
        <f>'Senior F'!I77</f>
        <v>5</v>
      </c>
      <c r="H179" s="92">
        <f>'Senior F'!H77</f>
        <v>12</v>
      </c>
      <c r="I179" s="91">
        <f>'Senior F'!I111</f>
        <v>3</v>
      </c>
      <c r="J179" s="92">
        <f>'Senior F'!H111</f>
        <v>14</v>
      </c>
      <c r="K179" s="91">
        <f>'Senior F'!I145</f>
        <v>12</v>
      </c>
      <c r="L179" s="92">
        <f>'Senior F'!H145</f>
        <v>6</v>
      </c>
      <c r="M179" s="91">
        <f>'Senior F'!I179</f>
        <v>6</v>
      </c>
      <c r="N179" s="92">
        <f>'Senior F'!H179</f>
        <v>11</v>
      </c>
      <c r="O179" s="91" t="str">
        <f>'Senior F'!I213</f>
        <v/>
      </c>
      <c r="P179" s="92" t="str">
        <f>'Senior F'!H213</f>
        <v/>
      </c>
    </row>
    <row r="180" spans="1:16" x14ac:dyDescent="0.25">
      <c r="A180" s="3" t="str">
        <f>Inscription!I7</f>
        <v>O'méga</v>
      </c>
      <c r="B180" s="4" t="str">
        <f>Inscription!J7</f>
        <v>Josée Miron</v>
      </c>
      <c r="C180" s="90">
        <f t="shared" si="8"/>
        <v>17</v>
      </c>
      <c r="D180" s="90">
        <f t="shared" si="9"/>
        <v>7</v>
      </c>
      <c r="E180" s="91">
        <f>'Senior F'!I44</f>
        <v>0</v>
      </c>
      <c r="F180" s="92">
        <f>'Senior F'!H44</f>
        <v>17</v>
      </c>
      <c r="G180" s="91">
        <f>'Senior F'!I78</f>
        <v>1</v>
      </c>
      <c r="H180" s="92">
        <f>'Senior F'!H78</f>
        <v>16</v>
      </c>
      <c r="I180" s="91">
        <f>'Senior F'!I112</f>
        <v>0</v>
      </c>
      <c r="J180" s="92">
        <f>'Senior F'!H112</f>
        <v>18</v>
      </c>
      <c r="K180" s="91">
        <f>'Senior F'!I146</f>
        <v>2</v>
      </c>
      <c r="L180" s="92">
        <f>'Senior F'!H146</f>
        <v>15</v>
      </c>
      <c r="M180" s="91">
        <f>'Senior F'!I180</f>
        <v>4</v>
      </c>
      <c r="N180" s="92">
        <f>'Senior F'!H180</f>
        <v>13</v>
      </c>
      <c r="O180" s="91" t="str">
        <f>'Senior F'!I214</f>
        <v/>
      </c>
      <c r="P180" s="92" t="str">
        <f>'Senior F'!H214</f>
        <v/>
      </c>
    </row>
    <row r="181" spans="1:16" x14ac:dyDescent="0.25">
      <c r="A181" s="3" t="str">
        <f>Inscription!I8</f>
        <v>Rouville Surf</v>
      </c>
      <c r="B181" s="4" t="str">
        <f>Inscription!J8</f>
        <v>Marie-Hélène Paquette</v>
      </c>
      <c r="C181" s="90">
        <f t="shared" si="8"/>
        <v>14</v>
      </c>
      <c r="D181" s="90">
        <f t="shared" si="9"/>
        <v>14</v>
      </c>
      <c r="E181" s="91" t="str">
        <f>'Senior F'!I45</f>
        <v>0</v>
      </c>
      <c r="F181" s="92" t="str">
        <f>'Senior F'!H45</f>
        <v>DNS</v>
      </c>
      <c r="G181" s="91" t="str">
        <f>'Senior F'!I79</f>
        <v>0</v>
      </c>
      <c r="H181" s="92" t="str">
        <f>'Senior F'!H79</f>
        <v>DNS</v>
      </c>
      <c r="I181" s="91">
        <f>'Senior F'!I113</f>
        <v>14</v>
      </c>
      <c r="J181" s="92">
        <f>'Senior F'!H113</f>
        <v>4</v>
      </c>
      <c r="K181" s="91" t="str">
        <f>'Senior F'!I147</f>
        <v>0</v>
      </c>
      <c r="L181" s="92" t="str">
        <f>'Senior F'!H147</f>
        <v>DNS</v>
      </c>
      <c r="M181" s="91" t="str">
        <f>'Senior F'!I181</f>
        <v>0</v>
      </c>
      <c r="N181" s="92" t="str">
        <f>'Senior F'!H181</f>
        <v>DNS</v>
      </c>
      <c r="O181" s="91" t="str">
        <f>'Senior F'!I215</f>
        <v/>
      </c>
      <c r="P181" s="92" t="str">
        <f>'Senior F'!H215</f>
        <v/>
      </c>
    </row>
    <row r="182" spans="1:16" x14ac:dyDescent="0.25">
      <c r="A182" s="3" t="str">
        <f>Inscription!I9</f>
        <v>Rouville Surf</v>
      </c>
      <c r="B182" s="4" t="str">
        <f>Inscription!J9</f>
        <v>Claudine Courteau-Godmaire</v>
      </c>
      <c r="C182" s="90">
        <f t="shared" si="8"/>
        <v>2</v>
      </c>
      <c r="D182" s="90">
        <f t="shared" si="9"/>
        <v>78</v>
      </c>
      <c r="E182" s="91">
        <f>'Senior F'!I46</f>
        <v>18</v>
      </c>
      <c r="F182" s="92">
        <f>'Senior F'!H46</f>
        <v>2</v>
      </c>
      <c r="G182" s="91">
        <f>'Senior F'!I80</f>
        <v>16</v>
      </c>
      <c r="H182" s="92">
        <f>'Senior F'!H80</f>
        <v>3</v>
      </c>
      <c r="I182" s="91">
        <f>'Senior F'!I114</f>
        <v>16</v>
      </c>
      <c r="J182" s="92">
        <f>'Senior F'!H114</f>
        <v>3</v>
      </c>
      <c r="K182" s="91">
        <f>'Senior F'!I148</f>
        <v>14</v>
      </c>
      <c r="L182" s="92">
        <f>'Senior F'!H148</f>
        <v>4</v>
      </c>
      <c r="M182" s="91">
        <f>'Senior F'!I182</f>
        <v>14</v>
      </c>
      <c r="N182" s="92">
        <f>'Senior F'!H182</f>
        <v>4</v>
      </c>
      <c r="O182" s="91" t="str">
        <f>'Senior F'!I216</f>
        <v/>
      </c>
      <c r="P182" s="92" t="str">
        <f>'Senior F'!H216</f>
        <v/>
      </c>
    </row>
    <row r="183" spans="1:16" x14ac:dyDescent="0.25">
      <c r="A183" s="3" t="str">
        <f>Inscription!I10</f>
        <v>Rouville Surf</v>
      </c>
      <c r="B183" s="4" t="str">
        <f>Inscription!J10</f>
        <v>Ana Jaimes</v>
      </c>
      <c r="C183" s="90">
        <f t="shared" si="8"/>
        <v>9</v>
      </c>
      <c r="D183" s="90">
        <f t="shared" si="9"/>
        <v>43</v>
      </c>
      <c r="E183" s="91">
        <f>'Senior F'!I47</f>
        <v>6</v>
      </c>
      <c r="F183" s="92">
        <f>'Senior F'!H47</f>
        <v>11</v>
      </c>
      <c r="G183" s="91">
        <f>'Senior F'!I81</f>
        <v>13</v>
      </c>
      <c r="H183" s="92">
        <f>'Senior F'!H81</f>
        <v>5</v>
      </c>
      <c r="I183" s="91">
        <f>'Senior F'!I115</f>
        <v>6</v>
      </c>
      <c r="J183" s="92">
        <f>'Senior F'!H115</f>
        <v>11</v>
      </c>
      <c r="K183" s="91">
        <f>'Senior F'!I149</f>
        <v>10</v>
      </c>
      <c r="L183" s="92">
        <f>'Senior F'!H149</f>
        <v>8</v>
      </c>
      <c r="M183" s="91">
        <f>'Senior F'!I183</f>
        <v>8</v>
      </c>
      <c r="N183" s="92">
        <f>'Senior F'!H183</f>
        <v>9</v>
      </c>
      <c r="O183" s="91" t="str">
        <f>'Senior F'!I217</f>
        <v/>
      </c>
      <c r="P183" s="92" t="str">
        <f>'Senior F'!H217</f>
        <v/>
      </c>
    </row>
    <row r="184" spans="1:16" x14ac:dyDescent="0.25">
      <c r="A184" s="3" t="str">
        <f>Inscription!I11</f>
        <v>Rouville Surf</v>
      </c>
      <c r="B184" s="4" t="str">
        <f>Inscription!J11</f>
        <v>Gabrièle St-Georges</v>
      </c>
      <c r="C184" s="90">
        <f t="shared" si="8"/>
        <v>8</v>
      </c>
      <c r="D184" s="90">
        <f t="shared" si="9"/>
        <v>48</v>
      </c>
      <c r="E184" s="91">
        <f>'Senior F'!I48</f>
        <v>13</v>
      </c>
      <c r="F184" s="92">
        <f>'Senior F'!H48</f>
        <v>5</v>
      </c>
      <c r="G184" s="91">
        <f>'Senior F'!I82</f>
        <v>7</v>
      </c>
      <c r="H184" s="92">
        <f>'Senior F'!H82</f>
        <v>10</v>
      </c>
      <c r="I184" s="91">
        <f>'Senior F'!I116</f>
        <v>10</v>
      </c>
      <c r="J184" s="92">
        <f>'Senior F'!H116</f>
        <v>8</v>
      </c>
      <c r="K184" s="91">
        <f>'Senior F'!I150</f>
        <v>7</v>
      </c>
      <c r="L184" s="92">
        <f>'Senior F'!H150</f>
        <v>10</v>
      </c>
      <c r="M184" s="91">
        <f>'Senior F'!I184</f>
        <v>11</v>
      </c>
      <c r="N184" s="92">
        <f>'Senior F'!H184</f>
        <v>7</v>
      </c>
      <c r="O184" s="91" t="str">
        <f>'Senior F'!I218</f>
        <v/>
      </c>
      <c r="P184" s="92" t="str">
        <f>'Senior F'!H218</f>
        <v/>
      </c>
    </row>
    <row r="185" spans="1:16" x14ac:dyDescent="0.25">
      <c r="A185" s="3" t="str">
        <f>Inscription!I12</f>
        <v>Rouville Surf</v>
      </c>
      <c r="B185" s="4" t="str">
        <f>Inscription!J12</f>
        <v>Mariama Keita</v>
      </c>
      <c r="C185" s="90">
        <f t="shared" si="8"/>
        <v>7</v>
      </c>
      <c r="D185" s="90">
        <f t="shared" si="9"/>
        <v>52</v>
      </c>
      <c r="E185" s="91">
        <f>'Senior F'!I49</f>
        <v>12</v>
      </c>
      <c r="F185" s="92">
        <f>'Senior F'!H49</f>
        <v>6</v>
      </c>
      <c r="G185" s="91">
        <f>'Senior F'!I83</f>
        <v>12</v>
      </c>
      <c r="H185" s="92">
        <f>'Senior F'!H83</f>
        <v>6</v>
      </c>
      <c r="I185" s="91">
        <f>'Senior F'!I117</f>
        <v>8</v>
      </c>
      <c r="J185" s="92">
        <f>'Senior F'!H117</f>
        <v>9</v>
      </c>
      <c r="K185" s="91">
        <f>'Senior F'!I151</f>
        <v>13</v>
      </c>
      <c r="L185" s="92">
        <f>'Senior F'!H151</f>
        <v>5</v>
      </c>
      <c r="M185" s="91">
        <f>'Senior F'!I185</f>
        <v>7</v>
      </c>
      <c r="N185" s="92">
        <f>'Senior F'!H185</f>
        <v>10</v>
      </c>
      <c r="O185" s="91" t="str">
        <f>'Senior F'!I219</f>
        <v/>
      </c>
      <c r="P185" s="92" t="str">
        <f>'Senior F'!H219</f>
        <v/>
      </c>
    </row>
    <row r="186" spans="1:16" x14ac:dyDescent="0.25">
      <c r="A186" s="3" t="str">
        <f>Inscription!I13</f>
        <v>30deux</v>
      </c>
      <c r="B186" s="4" t="str">
        <f>Inscription!J13</f>
        <v>Marie-Pier Anctil</v>
      </c>
      <c r="C186" s="90">
        <f t="shared" si="8"/>
        <v>15</v>
      </c>
      <c r="D186" s="90">
        <f t="shared" si="9"/>
        <v>9</v>
      </c>
      <c r="E186" s="91">
        <f>'Senior F'!I50</f>
        <v>2</v>
      </c>
      <c r="F186" s="92">
        <f>'Senior F'!H50</f>
        <v>15</v>
      </c>
      <c r="G186" s="91">
        <f>'Senior F'!I84</f>
        <v>3</v>
      </c>
      <c r="H186" s="92">
        <f>'Senior F'!H84</f>
        <v>14</v>
      </c>
      <c r="I186" s="91">
        <f>'Senior F'!I118</f>
        <v>1</v>
      </c>
      <c r="J186" s="92">
        <f>'Senior F'!H118</f>
        <v>16</v>
      </c>
      <c r="K186" s="91">
        <f>'Senior F'!I152</f>
        <v>3</v>
      </c>
      <c r="L186" s="92">
        <f>'Senior F'!H152</f>
        <v>14</v>
      </c>
      <c r="M186" s="91" t="str">
        <f>'Senior F'!I186</f>
        <v>0</v>
      </c>
      <c r="N186" s="92" t="str">
        <f>'Senior F'!H186</f>
        <v>DNS</v>
      </c>
      <c r="O186" s="91" t="str">
        <f>'Senior F'!I220</f>
        <v/>
      </c>
      <c r="P186" s="92" t="str">
        <f>'Senior F'!H220</f>
        <v/>
      </c>
    </row>
    <row r="187" spans="1:16" x14ac:dyDescent="0.25">
      <c r="A187" s="3" t="str">
        <f>Inscription!I14</f>
        <v>30deux</v>
      </c>
      <c r="B187" s="4" t="str">
        <f>Inscription!J14</f>
        <v>Emmanuelle Hudon</v>
      </c>
      <c r="C187" s="90">
        <f t="shared" si="8"/>
        <v>12</v>
      </c>
      <c r="D187" s="90">
        <f t="shared" si="9"/>
        <v>27</v>
      </c>
      <c r="E187" s="91">
        <f>'Senior F'!I51</f>
        <v>10</v>
      </c>
      <c r="F187" s="92">
        <f>'Senior F'!H51</f>
        <v>8</v>
      </c>
      <c r="G187" s="91">
        <f>'Senior F'!I85</f>
        <v>8</v>
      </c>
      <c r="H187" s="92">
        <f>'Senior F'!H85</f>
        <v>9</v>
      </c>
      <c r="I187" s="91">
        <f>'Senior F'!I119</f>
        <v>5</v>
      </c>
      <c r="J187" s="92">
        <f>'Senior F'!H119</f>
        <v>12</v>
      </c>
      <c r="K187" s="91">
        <f>'Senior F'!I153</f>
        <v>4</v>
      </c>
      <c r="L187" s="92">
        <f>'Senior F'!H153</f>
        <v>13</v>
      </c>
      <c r="M187" s="91" t="str">
        <f>'Senior F'!I187</f>
        <v>0</v>
      </c>
      <c r="N187" s="92" t="str">
        <f>'Senior F'!H187</f>
        <v>DNS</v>
      </c>
      <c r="O187" s="91" t="str">
        <f>'Senior F'!I221</f>
        <v/>
      </c>
      <c r="P187" s="92" t="str">
        <f>'Senior F'!H221</f>
        <v/>
      </c>
    </row>
    <row r="188" spans="1:16" x14ac:dyDescent="0.25">
      <c r="A188" s="3" t="str">
        <f>Inscription!I15</f>
        <v>30deux</v>
      </c>
      <c r="B188" s="4" t="str">
        <f>Inscription!J15</f>
        <v>Alexandra Ladouceur</v>
      </c>
      <c r="C188" s="90">
        <f t="shared" si="8"/>
        <v>3</v>
      </c>
      <c r="D188" s="90">
        <f t="shared" si="9"/>
        <v>74</v>
      </c>
      <c r="E188" s="91">
        <f>'Senior F'!I52</f>
        <v>20</v>
      </c>
      <c r="F188" s="92">
        <f>'Senior F'!H52</f>
        <v>1</v>
      </c>
      <c r="G188" s="91" t="str">
        <f>'Senior F'!I86</f>
        <v>0</v>
      </c>
      <c r="H188" s="92" t="str">
        <f>'Senior F'!H86</f>
        <v>DNS</v>
      </c>
      <c r="I188" s="91">
        <f>'Senior F'!I120</f>
        <v>20</v>
      </c>
      <c r="J188" s="92">
        <f>'Senior F'!H120</f>
        <v>1</v>
      </c>
      <c r="K188" s="91">
        <f>'Senior F'!I154</f>
        <v>18</v>
      </c>
      <c r="L188" s="92">
        <f>'Senior F'!H154</f>
        <v>2</v>
      </c>
      <c r="M188" s="91">
        <f>'Senior F'!I188</f>
        <v>16</v>
      </c>
      <c r="N188" s="92">
        <f>'Senior F'!H188</f>
        <v>3</v>
      </c>
      <c r="O188" s="91" t="str">
        <f>'Senior F'!I222</f>
        <v/>
      </c>
      <c r="P188" s="92" t="str">
        <f>'Senior F'!H222</f>
        <v/>
      </c>
    </row>
    <row r="189" spans="1:16" x14ac:dyDescent="0.25">
      <c r="A189" s="3" t="str">
        <f>Inscription!I16</f>
        <v>30deux</v>
      </c>
      <c r="B189" s="4" t="str">
        <f>Inscription!J16</f>
        <v>Camille Gaudreault</v>
      </c>
      <c r="C189" s="90">
        <f t="shared" si="8"/>
        <v>4</v>
      </c>
      <c r="D189" s="90">
        <f t="shared" si="9"/>
        <v>71</v>
      </c>
      <c r="E189" s="91">
        <f>'Senior F'!I53</f>
        <v>14</v>
      </c>
      <c r="F189" s="92">
        <f>'Senior F'!H53</f>
        <v>4</v>
      </c>
      <c r="G189" s="91">
        <f>'Senior F'!I87</f>
        <v>18</v>
      </c>
      <c r="H189" s="92">
        <f>'Senior F'!H87</f>
        <v>2</v>
      </c>
      <c r="I189" s="91">
        <f>'Senior F'!I121</f>
        <v>13</v>
      </c>
      <c r="J189" s="92">
        <f>'Senior F'!H121</f>
        <v>5</v>
      </c>
      <c r="K189" s="91">
        <f>'Senior F'!I155</f>
        <v>8</v>
      </c>
      <c r="L189" s="92">
        <f>'Senior F'!H155</f>
        <v>9</v>
      </c>
      <c r="M189" s="91">
        <f>'Senior F'!I189</f>
        <v>18</v>
      </c>
      <c r="N189" s="92">
        <f>'Senior F'!H189</f>
        <v>2</v>
      </c>
      <c r="O189" s="91" t="str">
        <f>'Senior F'!I223</f>
        <v/>
      </c>
      <c r="P189" s="92" t="str">
        <f>'Senior F'!H223</f>
        <v/>
      </c>
    </row>
    <row r="190" spans="1:16" x14ac:dyDescent="0.25">
      <c r="A190" s="3" t="str">
        <f>Inscription!I17</f>
        <v>30deux</v>
      </c>
      <c r="B190" s="4" t="str">
        <f>Inscription!J17</f>
        <v>Sarah-Laurence Morin</v>
      </c>
      <c r="C190" s="90">
        <f t="shared" si="8"/>
        <v>1</v>
      </c>
      <c r="D190" s="90">
        <f t="shared" si="9"/>
        <v>94</v>
      </c>
      <c r="E190" s="91">
        <f>'Senior F'!I54</f>
        <v>16</v>
      </c>
      <c r="F190" s="92">
        <f>'Senior F'!H54</f>
        <v>3</v>
      </c>
      <c r="G190" s="91">
        <f>'Senior F'!I88</f>
        <v>20</v>
      </c>
      <c r="H190" s="92">
        <f>'Senior F'!H88</f>
        <v>1</v>
      </c>
      <c r="I190" s="91">
        <f>'Senior F'!I122</f>
        <v>18</v>
      </c>
      <c r="J190" s="92">
        <f>'Senior F'!H122</f>
        <v>2</v>
      </c>
      <c r="K190" s="91">
        <f>'Senior F'!I156</f>
        <v>20</v>
      </c>
      <c r="L190" s="92">
        <f>'Senior F'!H156</f>
        <v>1</v>
      </c>
      <c r="M190" s="91">
        <f>'Senior F'!I190</f>
        <v>20</v>
      </c>
      <c r="N190" s="92">
        <f>'Senior F'!H190</f>
        <v>1</v>
      </c>
      <c r="O190" s="91" t="str">
        <f>'Senior F'!I224</f>
        <v/>
      </c>
      <c r="P190" s="92" t="str">
        <f>'Senior F'!H224</f>
        <v/>
      </c>
    </row>
    <row r="191" spans="1:16" x14ac:dyDescent="0.25">
      <c r="A191" s="3" t="str">
        <f>Inscription!I18</f>
        <v>30deux</v>
      </c>
      <c r="B191" s="4" t="str">
        <f>Inscription!J18</f>
        <v>Noémie Desjardins</v>
      </c>
      <c r="C191" s="90">
        <f t="shared" si="8"/>
        <v>20</v>
      </c>
      <c r="D191" s="90">
        <f t="shared" si="9"/>
        <v>0</v>
      </c>
      <c r="E191" s="91" t="str">
        <f>'Senior F'!I55</f>
        <v>0</v>
      </c>
      <c r="F191" s="92" t="str">
        <f>'Senior F'!H55</f>
        <v>DNS</v>
      </c>
      <c r="G191" s="91" t="str">
        <f>'Senior F'!I89</f>
        <v>0</v>
      </c>
      <c r="H191" s="92" t="str">
        <f>'Senior F'!H89</f>
        <v>DNS</v>
      </c>
      <c r="I191" s="91" t="str">
        <f>'Senior F'!I123</f>
        <v>0</v>
      </c>
      <c r="J191" s="92" t="str">
        <f>'Senior F'!H123</f>
        <v>DNS</v>
      </c>
      <c r="K191" s="91" t="str">
        <f>'Senior F'!I157</f>
        <v>0</v>
      </c>
      <c r="L191" s="92" t="str">
        <f>'Senior F'!H157</f>
        <v>DNS</v>
      </c>
      <c r="M191" s="91" t="str">
        <f>'Senior F'!I191</f>
        <v>0</v>
      </c>
      <c r="N191" s="92" t="str">
        <f>'Senior F'!H191</f>
        <v>DNS</v>
      </c>
      <c r="O191" s="91" t="str">
        <f>'Senior F'!I225</f>
        <v/>
      </c>
      <c r="P191" s="92" t="str">
        <f>'Senior F'!H225</f>
        <v/>
      </c>
    </row>
    <row r="192" spans="1:16" x14ac:dyDescent="0.25">
      <c r="A192" s="3" t="str">
        <f>Inscription!I19</f>
        <v>CSRN</v>
      </c>
      <c r="B192" s="4" t="str">
        <f>Inscription!J19</f>
        <v>Raphaëlle Tétreault</v>
      </c>
      <c r="C192" s="90">
        <f t="shared" si="8"/>
        <v>16</v>
      </c>
      <c r="D192" s="90">
        <f t="shared" si="9"/>
        <v>8</v>
      </c>
      <c r="E192" s="91">
        <f>'Senior F'!I56</f>
        <v>3</v>
      </c>
      <c r="F192" s="92">
        <f>'Senior F'!H56</f>
        <v>14</v>
      </c>
      <c r="G192" s="91" t="str">
        <f>'Senior F'!I90</f>
        <v>0</v>
      </c>
      <c r="H192" s="92" t="str">
        <f>'Senior F'!H90</f>
        <v>DNS</v>
      </c>
      <c r="I192" s="91">
        <f>'Senior F'!I124</f>
        <v>0</v>
      </c>
      <c r="J192" s="92">
        <f>'Senior F'!H124</f>
        <v>19</v>
      </c>
      <c r="K192" s="91">
        <f>'Senior F'!I158</f>
        <v>5</v>
      </c>
      <c r="L192" s="92">
        <f>'Senior F'!H158</f>
        <v>12</v>
      </c>
      <c r="M192" s="91" t="str">
        <f>'Senior F'!I192</f>
        <v>0</v>
      </c>
      <c r="N192" s="92" t="str">
        <f>'Senior F'!H192</f>
        <v>DNS</v>
      </c>
      <c r="O192" s="91" t="str">
        <f>'Senior F'!I226</f>
        <v/>
      </c>
      <c r="P192" s="92" t="str">
        <f>'Senior F'!H226</f>
        <v/>
      </c>
    </row>
    <row r="193" spans="1:16" x14ac:dyDescent="0.25">
      <c r="A193" s="3" t="str">
        <f>Inscription!I20</f>
        <v>Gatineau</v>
      </c>
      <c r="B193" s="4" t="str">
        <f>Inscription!J20</f>
        <v>Isabelle Carrier</v>
      </c>
      <c r="C193" s="90">
        <f t="shared" si="8"/>
        <v>17</v>
      </c>
      <c r="D193" s="90">
        <f t="shared" si="9"/>
        <v>7</v>
      </c>
      <c r="E193" s="91" t="str">
        <f>'Senior F'!I57</f>
        <v>0</v>
      </c>
      <c r="F193" s="92" t="str">
        <f>'Senior F'!H57</f>
        <v>DQ</v>
      </c>
      <c r="G193" s="91">
        <f>'Senior F'!I91</f>
        <v>4</v>
      </c>
      <c r="H193" s="92">
        <f>'Senior F'!H91</f>
        <v>13</v>
      </c>
      <c r="I193" s="91">
        <f>'Senior F'!I125</f>
        <v>2</v>
      </c>
      <c r="J193" s="92">
        <f>'Senior F'!H125</f>
        <v>15</v>
      </c>
      <c r="K193" s="91">
        <f>'Senior F'!I159</f>
        <v>1</v>
      </c>
      <c r="L193" s="92">
        <f>'Senior F'!H159</f>
        <v>16</v>
      </c>
      <c r="M193" s="91" t="str">
        <f>'Senior F'!I193</f>
        <v>0</v>
      </c>
      <c r="N193" s="92" t="str">
        <f>'Senior F'!H193</f>
        <v>DNS</v>
      </c>
      <c r="O193" s="91" t="str">
        <f>'Senior F'!I227</f>
        <v/>
      </c>
      <c r="P193" s="92" t="str">
        <f>'Senior F'!H227</f>
        <v/>
      </c>
    </row>
    <row r="194" spans="1:16" x14ac:dyDescent="0.25">
      <c r="A194" s="3" t="str">
        <f>Inscription!I21</f>
        <v>Gatineau</v>
      </c>
      <c r="B194" s="4" t="str">
        <f>Inscription!J21</f>
        <v>Jessica Carrier</v>
      </c>
      <c r="C194" s="90">
        <f t="shared" si="8"/>
        <v>19</v>
      </c>
      <c r="D194" s="90">
        <f t="shared" si="9"/>
        <v>3</v>
      </c>
      <c r="E194" s="91">
        <f>'Senior F'!I58</f>
        <v>1</v>
      </c>
      <c r="F194" s="92">
        <f>'Senior F'!H58</f>
        <v>16</v>
      </c>
      <c r="G194" s="91">
        <f>'Senior F'!I92</f>
        <v>2</v>
      </c>
      <c r="H194" s="92">
        <f>'Senior F'!H92</f>
        <v>15</v>
      </c>
      <c r="I194" s="91">
        <f>'Senior F'!I126</f>
        <v>0</v>
      </c>
      <c r="J194" s="92">
        <f>'Senior F'!H126</f>
        <v>17</v>
      </c>
      <c r="K194" s="91">
        <f>'Senior F'!I160</f>
        <v>0</v>
      </c>
      <c r="L194" s="92">
        <f>'Senior F'!H160</f>
        <v>17</v>
      </c>
      <c r="M194" s="91" t="str">
        <f>'Senior F'!I194</f>
        <v>0</v>
      </c>
      <c r="N194" s="92" t="str">
        <f>'Senior F'!H194</f>
        <v>DNS</v>
      </c>
      <c r="O194" s="91" t="str">
        <f>'Senior F'!I228</f>
        <v/>
      </c>
      <c r="P194" s="92" t="str">
        <f>'Senior F'!H228</f>
        <v/>
      </c>
    </row>
    <row r="195" spans="1:16" x14ac:dyDescent="0.25">
      <c r="A195" s="3">
        <f>Inscription!I22</f>
        <v>0</v>
      </c>
      <c r="B195" s="4">
        <f>Inscription!J22</f>
        <v>0</v>
      </c>
      <c r="C195" s="90" t="str">
        <f t="shared" si="8"/>
        <v/>
      </c>
      <c r="D195" s="90" t="str">
        <f t="shared" si="9"/>
        <v/>
      </c>
      <c r="E195" s="91" t="str">
        <f>'Senior F'!I59</f>
        <v/>
      </c>
      <c r="F195" s="92" t="str">
        <f>'Senior F'!H59</f>
        <v/>
      </c>
      <c r="G195" s="91" t="str">
        <f>'Senior F'!I93</f>
        <v/>
      </c>
      <c r="H195" s="92" t="str">
        <f>'Senior F'!H93</f>
        <v/>
      </c>
      <c r="I195" s="91" t="str">
        <f>'Senior F'!I127</f>
        <v/>
      </c>
      <c r="J195" s="92" t="str">
        <f>'Senior F'!H127</f>
        <v/>
      </c>
      <c r="K195" s="91" t="str">
        <f>'Senior F'!I161</f>
        <v/>
      </c>
      <c r="L195" s="92" t="str">
        <f>'Senior F'!H161</f>
        <v/>
      </c>
      <c r="M195" s="91" t="str">
        <f>'Senior F'!I195</f>
        <v/>
      </c>
      <c r="N195" s="92" t="str">
        <f>'Senior F'!H195</f>
        <v/>
      </c>
      <c r="O195" s="91" t="str">
        <f>'Senior F'!I229</f>
        <v/>
      </c>
      <c r="P195" s="92" t="str">
        <f>'Senior F'!H229</f>
        <v/>
      </c>
    </row>
    <row r="196" spans="1:16" x14ac:dyDescent="0.25">
      <c r="A196" s="3">
        <f>Inscription!I23</f>
        <v>0</v>
      </c>
      <c r="B196" s="4">
        <f>Inscription!J23</f>
        <v>0</v>
      </c>
      <c r="C196" s="90" t="str">
        <f t="shared" si="8"/>
        <v/>
      </c>
      <c r="D196" s="90" t="str">
        <f t="shared" si="9"/>
        <v/>
      </c>
      <c r="E196" s="91" t="str">
        <f>'Senior F'!I60</f>
        <v/>
      </c>
      <c r="F196" s="92" t="str">
        <f>'Senior F'!H60</f>
        <v/>
      </c>
      <c r="G196" s="91" t="str">
        <f>'Senior F'!I94</f>
        <v/>
      </c>
      <c r="H196" s="92" t="str">
        <f>'Senior F'!H94</f>
        <v/>
      </c>
      <c r="I196" s="91" t="str">
        <f>'Senior F'!I128</f>
        <v/>
      </c>
      <c r="J196" s="92" t="str">
        <f>'Senior F'!H128</f>
        <v/>
      </c>
      <c r="K196" s="91" t="str">
        <f>'Senior F'!I162</f>
        <v/>
      </c>
      <c r="L196" s="92" t="str">
        <f>'Senior F'!H162</f>
        <v/>
      </c>
      <c r="M196" s="91" t="str">
        <f>'Senior F'!I196</f>
        <v/>
      </c>
      <c r="N196" s="92" t="str">
        <f>'Senior F'!H196</f>
        <v/>
      </c>
      <c r="O196" s="91" t="str">
        <f>'Senior F'!I230</f>
        <v/>
      </c>
      <c r="P196" s="92" t="str">
        <f>'Senior F'!H230</f>
        <v/>
      </c>
    </row>
    <row r="197" spans="1:16" x14ac:dyDescent="0.25">
      <c r="A197" s="3">
        <f>Inscription!I24</f>
        <v>0</v>
      </c>
      <c r="B197" s="4">
        <f>Inscription!J24</f>
        <v>0</v>
      </c>
      <c r="C197" s="90" t="str">
        <f t="shared" si="8"/>
        <v/>
      </c>
      <c r="D197" s="90" t="str">
        <f t="shared" si="9"/>
        <v/>
      </c>
      <c r="E197" s="91" t="str">
        <f>'Senior F'!I61</f>
        <v/>
      </c>
      <c r="F197" s="92" t="str">
        <f>'Senior F'!H61</f>
        <v/>
      </c>
      <c r="G197" s="91" t="str">
        <f>'Senior F'!I95</f>
        <v/>
      </c>
      <c r="H197" s="92" t="str">
        <f>'Senior F'!H95</f>
        <v/>
      </c>
      <c r="I197" s="91" t="str">
        <f>'Senior F'!I129</f>
        <v/>
      </c>
      <c r="J197" s="92" t="str">
        <f>'Senior F'!H129</f>
        <v/>
      </c>
      <c r="K197" s="91" t="str">
        <f>'Senior F'!I163</f>
        <v/>
      </c>
      <c r="L197" s="92" t="str">
        <f>'Senior F'!H163</f>
        <v/>
      </c>
      <c r="M197" s="91" t="str">
        <f>'Senior F'!I197</f>
        <v/>
      </c>
      <c r="N197" s="92" t="str">
        <f>'Senior F'!H197</f>
        <v/>
      </c>
      <c r="O197" s="91" t="str">
        <f>'Senior F'!I231</f>
        <v/>
      </c>
      <c r="P197" s="92" t="str">
        <f>'Senior F'!H231</f>
        <v/>
      </c>
    </row>
    <row r="198" spans="1:16" x14ac:dyDescent="0.25">
      <c r="A198" s="3">
        <f>Inscription!I25</f>
        <v>0</v>
      </c>
      <c r="B198" s="4">
        <f>Inscription!J25</f>
        <v>0</v>
      </c>
      <c r="C198" s="90" t="str">
        <f t="shared" si="8"/>
        <v/>
      </c>
      <c r="D198" s="90" t="str">
        <f t="shared" si="9"/>
        <v/>
      </c>
      <c r="E198" s="91" t="str">
        <f>'Senior F'!I62</f>
        <v/>
      </c>
      <c r="F198" s="92" t="str">
        <f>'Senior F'!H62</f>
        <v/>
      </c>
      <c r="G198" s="91" t="str">
        <f>'Senior F'!I96</f>
        <v/>
      </c>
      <c r="H198" s="92" t="str">
        <f>'Senior F'!H96</f>
        <v/>
      </c>
      <c r="I198" s="91" t="str">
        <f>'Senior F'!I130</f>
        <v/>
      </c>
      <c r="J198" s="92" t="str">
        <f>'Senior F'!H130</f>
        <v/>
      </c>
      <c r="K198" s="91" t="str">
        <f>'Senior F'!I164</f>
        <v/>
      </c>
      <c r="L198" s="92" t="str">
        <f>'Senior F'!H164</f>
        <v/>
      </c>
      <c r="M198" s="91" t="str">
        <f>'Senior F'!I198</f>
        <v/>
      </c>
      <c r="N198" s="92" t="str">
        <f>'Senior F'!H198</f>
        <v/>
      </c>
      <c r="O198" s="91" t="str">
        <f>'Senior F'!I232</f>
        <v/>
      </c>
      <c r="P198" s="92" t="str">
        <f>'Senior F'!H232</f>
        <v/>
      </c>
    </row>
    <row r="199" spans="1:16" x14ac:dyDescent="0.25">
      <c r="A199" s="3">
        <f>Inscription!I26</f>
        <v>0</v>
      </c>
      <c r="B199" s="4">
        <f>Inscription!J26</f>
        <v>0</v>
      </c>
      <c r="C199" s="90" t="str">
        <f t="shared" si="8"/>
        <v/>
      </c>
      <c r="D199" s="90" t="str">
        <f t="shared" si="9"/>
        <v/>
      </c>
      <c r="E199" s="91" t="str">
        <f>'Senior F'!I63</f>
        <v/>
      </c>
      <c r="F199" s="92" t="str">
        <f>'Senior F'!H63</f>
        <v/>
      </c>
      <c r="G199" s="91" t="str">
        <f>'Senior F'!I97</f>
        <v/>
      </c>
      <c r="H199" s="92" t="str">
        <f>'Senior F'!H97</f>
        <v/>
      </c>
      <c r="I199" s="91" t="str">
        <f>'Senior F'!I131</f>
        <v/>
      </c>
      <c r="J199" s="92" t="str">
        <f>'Senior F'!H131</f>
        <v/>
      </c>
      <c r="K199" s="91" t="str">
        <f>'Senior F'!I165</f>
        <v/>
      </c>
      <c r="L199" s="92" t="str">
        <f>'Senior F'!H165</f>
        <v/>
      </c>
      <c r="M199" s="91" t="str">
        <f>'Senior F'!I199</f>
        <v/>
      </c>
      <c r="N199" s="92" t="str">
        <f>'Senior F'!H199</f>
        <v/>
      </c>
      <c r="O199" s="91" t="str">
        <f>'Senior F'!I233</f>
        <v/>
      </c>
      <c r="P199" s="92" t="str">
        <f>'Senior F'!H233</f>
        <v/>
      </c>
    </row>
    <row r="200" spans="1:16" x14ac:dyDescent="0.25">
      <c r="A200" s="3">
        <f>Inscription!I27</f>
        <v>0</v>
      </c>
      <c r="B200" s="4">
        <f>Inscription!J27</f>
        <v>0</v>
      </c>
      <c r="C200" s="90" t="str">
        <f t="shared" si="8"/>
        <v/>
      </c>
      <c r="D200" s="90" t="str">
        <f t="shared" si="9"/>
        <v/>
      </c>
      <c r="E200" s="91" t="str">
        <f>'Senior F'!I64</f>
        <v/>
      </c>
      <c r="F200" s="92" t="str">
        <f>'Senior F'!H64</f>
        <v/>
      </c>
      <c r="G200" s="91" t="str">
        <f>'Senior F'!I98</f>
        <v/>
      </c>
      <c r="H200" s="92" t="str">
        <f>'Senior F'!H98</f>
        <v/>
      </c>
      <c r="I200" s="91" t="str">
        <f>'Senior F'!I132</f>
        <v/>
      </c>
      <c r="J200" s="92" t="str">
        <f>'Senior F'!H132</f>
        <v/>
      </c>
      <c r="K200" s="91" t="str">
        <f>'Senior F'!I166</f>
        <v/>
      </c>
      <c r="L200" s="92" t="str">
        <f>'Senior F'!H166</f>
        <v/>
      </c>
      <c r="M200" s="91" t="str">
        <f>'Senior F'!I200</f>
        <v/>
      </c>
      <c r="N200" s="92" t="str">
        <f>'Senior F'!H200</f>
        <v/>
      </c>
      <c r="O200" s="91" t="str">
        <f>'Senior F'!I234</f>
        <v/>
      </c>
      <c r="P200" s="92" t="str">
        <f>'Senior F'!H234</f>
        <v/>
      </c>
    </row>
    <row r="201" spans="1:16" x14ac:dyDescent="0.25">
      <c r="A201" s="3">
        <f>Inscription!I28</f>
        <v>0</v>
      </c>
      <c r="B201" s="4">
        <f>Inscription!J28</f>
        <v>0</v>
      </c>
      <c r="C201" s="90" t="str">
        <f t="shared" si="8"/>
        <v/>
      </c>
      <c r="D201" s="90" t="str">
        <f t="shared" si="9"/>
        <v/>
      </c>
      <c r="E201" s="91" t="str">
        <f>'Senior F'!I65</f>
        <v/>
      </c>
      <c r="F201" s="92" t="str">
        <f>'Senior F'!H65</f>
        <v/>
      </c>
      <c r="G201" s="91" t="str">
        <f>'Senior F'!I99</f>
        <v/>
      </c>
      <c r="H201" s="92" t="str">
        <f>'Senior F'!H99</f>
        <v/>
      </c>
      <c r="I201" s="91" t="str">
        <f>'Senior F'!I133</f>
        <v/>
      </c>
      <c r="J201" s="92" t="str">
        <f>'Senior F'!H133</f>
        <v/>
      </c>
      <c r="K201" s="91" t="str">
        <f>'Senior F'!I167</f>
        <v/>
      </c>
      <c r="L201" s="92" t="str">
        <f>'Senior F'!H167</f>
        <v/>
      </c>
      <c r="M201" s="91" t="str">
        <f>'Senior F'!I201</f>
        <v/>
      </c>
      <c r="N201" s="92" t="str">
        <f>'Senior F'!H201</f>
        <v/>
      </c>
      <c r="O201" s="91" t="str">
        <f>'Senior F'!I235</f>
        <v/>
      </c>
      <c r="P201" s="92" t="str">
        <f>'Senior F'!H235</f>
        <v/>
      </c>
    </row>
    <row r="202" spans="1:16" x14ac:dyDescent="0.25">
      <c r="A202" s="3">
        <f>Inscription!I29</f>
        <v>0</v>
      </c>
      <c r="B202" s="4">
        <f>Inscription!J29</f>
        <v>0</v>
      </c>
      <c r="C202" s="90" t="str">
        <f t="shared" si="8"/>
        <v/>
      </c>
      <c r="D202" s="90" t="str">
        <f t="shared" si="9"/>
        <v/>
      </c>
      <c r="E202" s="91" t="str">
        <f>'Senior F'!I66</f>
        <v/>
      </c>
      <c r="F202" s="92" t="str">
        <f>'Senior F'!H66</f>
        <v/>
      </c>
      <c r="G202" s="91" t="str">
        <f>'Senior F'!I100</f>
        <v/>
      </c>
      <c r="H202" s="92" t="str">
        <f>'Senior F'!H100</f>
        <v/>
      </c>
      <c r="I202" s="91" t="str">
        <f>'Senior F'!I134</f>
        <v/>
      </c>
      <c r="J202" s="92" t="str">
        <f>'Senior F'!H134</f>
        <v/>
      </c>
      <c r="K202" s="91" t="str">
        <f>'Senior F'!I168</f>
        <v/>
      </c>
      <c r="L202" s="92" t="str">
        <f>'Senior F'!H168</f>
        <v/>
      </c>
      <c r="M202" s="91" t="str">
        <f>'Senior F'!I202</f>
        <v/>
      </c>
      <c r="N202" s="92" t="str">
        <f>'Senior F'!H202</f>
        <v/>
      </c>
      <c r="O202" s="91" t="str">
        <f>'Senior F'!I236</f>
        <v/>
      </c>
      <c r="P202" s="92" t="str">
        <f>'Senior F'!H236</f>
        <v/>
      </c>
    </row>
    <row r="203" spans="1:16" x14ac:dyDescent="0.25">
      <c r="A203" s="3">
        <f>Inscription!I30</f>
        <v>0</v>
      </c>
      <c r="B203" s="4">
        <f>Inscription!J30</f>
        <v>0</v>
      </c>
      <c r="C203" s="90" t="str">
        <f t="shared" si="8"/>
        <v/>
      </c>
      <c r="D203" s="90" t="str">
        <f t="shared" si="9"/>
        <v/>
      </c>
      <c r="E203" s="91" t="str">
        <f>'Senior F'!I67</f>
        <v/>
      </c>
      <c r="F203" s="92" t="str">
        <f>'Senior F'!H67</f>
        <v/>
      </c>
      <c r="G203" s="91" t="str">
        <f>'Senior F'!I101</f>
        <v/>
      </c>
      <c r="H203" s="92" t="str">
        <f>'Senior F'!H101</f>
        <v/>
      </c>
      <c r="I203" s="91" t="str">
        <f>'Senior F'!I135</f>
        <v/>
      </c>
      <c r="J203" s="92" t="str">
        <f>'Senior F'!H135</f>
        <v/>
      </c>
      <c r="K203" s="91" t="str">
        <f>'Senior F'!I169</f>
        <v/>
      </c>
      <c r="L203" s="92" t="str">
        <f>'Senior F'!H169</f>
        <v/>
      </c>
      <c r="M203" s="91" t="str">
        <f>'Senior F'!I203</f>
        <v/>
      </c>
      <c r="N203" s="92" t="str">
        <f>'Senior F'!H203</f>
        <v/>
      </c>
      <c r="O203" s="91" t="str">
        <f>'Senior F'!I237</f>
        <v/>
      </c>
      <c r="P203" s="92" t="str">
        <f>'Senior F'!H237</f>
        <v/>
      </c>
    </row>
    <row r="204" spans="1:16" ht="15.75" thickBot="1" x14ac:dyDescent="0.3">
      <c r="A204" s="5">
        <f>Inscription!I31</f>
        <v>0</v>
      </c>
      <c r="B204" s="6">
        <f>Inscription!J31</f>
        <v>0</v>
      </c>
      <c r="C204" s="93" t="str">
        <f t="shared" si="8"/>
        <v/>
      </c>
      <c r="D204" s="93" t="str">
        <f t="shared" si="9"/>
        <v/>
      </c>
      <c r="E204" s="94" t="str">
        <f>'Senior F'!I68</f>
        <v/>
      </c>
      <c r="F204" s="95" t="str">
        <f>'Senior F'!H68</f>
        <v/>
      </c>
      <c r="G204" s="94" t="str">
        <f>'Senior F'!I102</f>
        <v/>
      </c>
      <c r="H204" s="95" t="str">
        <f>'Senior F'!H102</f>
        <v/>
      </c>
      <c r="I204" s="94" t="str">
        <f>'Senior F'!I136</f>
        <v/>
      </c>
      <c r="J204" s="95" t="str">
        <f>'Senior F'!H136</f>
        <v/>
      </c>
      <c r="K204" s="94" t="str">
        <f>'Senior F'!I170</f>
        <v/>
      </c>
      <c r="L204" s="95" t="str">
        <f>'Senior F'!H170</f>
        <v/>
      </c>
      <c r="M204" s="94" t="str">
        <f>'Senior F'!I204</f>
        <v/>
      </c>
      <c r="N204" s="95" t="str">
        <f>'Senior F'!H204</f>
        <v/>
      </c>
      <c r="O204" s="94" t="str">
        <f>'Senior F'!I238</f>
        <v/>
      </c>
      <c r="P204" s="95" t="str">
        <f>'Senior F'!H238</f>
        <v/>
      </c>
    </row>
    <row r="205" spans="1:16" ht="15.75" thickBot="1" x14ac:dyDescent="0.3"/>
    <row r="206" spans="1:16" s="35" customFormat="1" ht="21.75" thickBot="1" x14ac:dyDescent="0.3">
      <c r="A206" s="388" t="s">
        <v>56</v>
      </c>
      <c r="B206" s="390"/>
      <c r="C206" s="390"/>
      <c r="D206" s="390"/>
      <c r="E206" s="390"/>
      <c r="F206" s="390"/>
      <c r="G206" s="390"/>
      <c r="H206" s="390"/>
      <c r="I206" s="390"/>
      <c r="J206" s="390"/>
      <c r="K206" s="390"/>
      <c r="L206" s="390"/>
      <c r="M206" s="390"/>
      <c r="N206" s="390"/>
      <c r="O206" s="390"/>
      <c r="P206" s="389"/>
    </row>
    <row r="207" spans="1:16" s="35" customFormat="1" ht="15.75" thickBot="1" x14ac:dyDescent="0.3">
      <c r="A207" s="392" t="s">
        <v>10</v>
      </c>
      <c r="B207" s="392" t="s">
        <v>11</v>
      </c>
      <c r="C207" s="392" t="s">
        <v>42</v>
      </c>
      <c r="D207" s="392" t="s">
        <v>43</v>
      </c>
      <c r="E207" s="392" t="s">
        <v>45</v>
      </c>
      <c r="F207" s="392"/>
      <c r="G207" s="392" t="s">
        <v>46</v>
      </c>
      <c r="H207" s="392"/>
      <c r="I207" s="392" t="s">
        <v>47</v>
      </c>
      <c r="J207" s="392"/>
      <c r="K207" s="392" t="s">
        <v>48</v>
      </c>
      <c r="L207" s="392"/>
      <c r="M207" s="392" t="s">
        <v>49</v>
      </c>
      <c r="N207" s="392"/>
      <c r="O207" s="392" t="s">
        <v>50</v>
      </c>
      <c r="P207" s="392"/>
    </row>
    <row r="208" spans="1:16" s="35" customFormat="1" ht="15.75" thickBot="1" x14ac:dyDescent="0.3">
      <c r="A208" s="396"/>
      <c r="B208" s="396"/>
      <c r="C208" s="396"/>
      <c r="D208" s="396"/>
      <c r="E208" s="36" t="s">
        <v>8</v>
      </c>
      <c r="F208" s="36" t="s">
        <v>15</v>
      </c>
      <c r="G208" s="36" t="s">
        <v>8</v>
      </c>
      <c r="H208" s="36" t="s">
        <v>15</v>
      </c>
      <c r="I208" s="36" t="s">
        <v>8</v>
      </c>
      <c r="J208" s="36" t="s">
        <v>15</v>
      </c>
      <c r="K208" s="36" t="s">
        <v>8</v>
      </c>
      <c r="L208" s="36" t="s">
        <v>15</v>
      </c>
      <c r="M208" s="36" t="s">
        <v>8</v>
      </c>
      <c r="N208" s="36" t="s">
        <v>15</v>
      </c>
      <c r="O208" s="36" t="s">
        <v>8</v>
      </c>
      <c r="P208" s="36" t="s">
        <v>15</v>
      </c>
    </row>
    <row r="209" spans="1:16" x14ac:dyDescent="0.25">
      <c r="A209" s="1" t="str">
        <f>Inscription!K2</f>
        <v>Dam'eauclès</v>
      </c>
      <c r="B209" s="2" t="str">
        <f>Inscription!L2</f>
        <v>Charles GIrouard</v>
      </c>
      <c r="C209" s="87">
        <f>IF(E209="","",RANK(D209,$D$209:$D$238))</f>
        <v>8</v>
      </c>
      <c r="D209" s="87">
        <f>IF(E209="","",SUM(E209,G209,I209,K209,M209,O209))</f>
        <v>53</v>
      </c>
      <c r="E209" s="88">
        <f>'Senior H'!I39</f>
        <v>8</v>
      </c>
      <c r="F209" s="89">
        <f>'Senior H'!H39</f>
        <v>9</v>
      </c>
      <c r="G209" s="88">
        <f>'Senior H'!I73</f>
        <v>12</v>
      </c>
      <c r="H209" s="89">
        <f>'Senior H'!H73</f>
        <v>6</v>
      </c>
      <c r="I209" s="88">
        <f>'Senior H'!I107</f>
        <v>3</v>
      </c>
      <c r="J209" s="89">
        <f>'Senior H'!H107</f>
        <v>14</v>
      </c>
      <c r="K209" s="88">
        <f>'Senior H'!I141</f>
        <v>12</v>
      </c>
      <c r="L209" s="89">
        <f>'Senior H'!H141</f>
        <v>6</v>
      </c>
      <c r="M209" s="88">
        <f>'Senior H'!I175</f>
        <v>18</v>
      </c>
      <c r="N209" s="89">
        <f>'Senior H'!H175</f>
        <v>2</v>
      </c>
      <c r="O209" s="88" t="str">
        <f>'Senior H'!I209</f>
        <v/>
      </c>
      <c r="P209" s="89" t="str">
        <f>'Senior H'!H209</f>
        <v/>
      </c>
    </row>
    <row r="210" spans="1:16" x14ac:dyDescent="0.25">
      <c r="A210" s="3" t="str">
        <f>Inscription!K3</f>
        <v>SSSL</v>
      </c>
      <c r="B210" s="4" t="str">
        <f>Inscription!L3</f>
        <v>Félix Labelle</v>
      </c>
      <c r="C210" s="90">
        <f t="shared" ref="C210:C238" si="10">IF(E210="","",RANK(D210,$D$209:$D$238))</f>
        <v>14</v>
      </c>
      <c r="D210" s="90">
        <f t="shared" ref="D210:D238" si="11">IF(E210="","",SUM(E210,G210,I210,K210,M210,O210))</f>
        <v>17</v>
      </c>
      <c r="E210" s="91">
        <f>'Senior H'!I40</f>
        <v>6</v>
      </c>
      <c r="F210" s="92">
        <f>'Senior H'!H40</f>
        <v>11</v>
      </c>
      <c r="G210" s="91" t="str">
        <f>'Senior H'!I74</f>
        <v>0</v>
      </c>
      <c r="H210" s="92" t="str">
        <f>'Senior H'!H74</f>
        <v>DNS</v>
      </c>
      <c r="I210" s="91">
        <f>'Senior H'!I108</f>
        <v>4</v>
      </c>
      <c r="J210" s="92">
        <f>'Senior H'!H108</f>
        <v>13</v>
      </c>
      <c r="K210" s="91">
        <f>'Senior H'!I142</f>
        <v>2</v>
      </c>
      <c r="L210" s="92">
        <f>'Senior H'!H142</f>
        <v>15</v>
      </c>
      <c r="M210" s="91">
        <f>'Senior H'!I176</f>
        <v>5</v>
      </c>
      <c r="N210" s="92">
        <f>'Senior H'!H176</f>
        <v>12</v>
      </c>
      <c r="O210" s="91" t="str">
        <f>'Senior H'!I210</f>
        <v/>
      </c>
      <c r="P210" s="92" t="str">
        <f>'Senior H'!H210</f>
        <v/>
      </c>
    </row>
    <row r="211" spans="1:16" x14ac:dyDescent="0.25">
      <c r="A211" s="3" t="str">
        <f>Inscription!K4</f>
        <v>SSSL</v>
      </c>
      <c r="B211" s="4" t="str">
        <f>Inscription!L4</f>
        <v>Thomas Willame</v>
      </c>
      <c r="C211" s="90">
        <f t="shared" si="10"/>
        <v>6</v>
      </c>
      <c r="D211" s="90">
        <f t="shared" si="11"/>
        <v>57</v>
      </c>
      <c r="E211" s="91">
        <f>'Senior H'!I41</f>
        <v>13</v>
      </c>
      <c r="F211" s="92">
        <f>'Senior H'!H41</f>
        <v>5</v>
      </c>
      <c r="G211" s="91">
        <f>'Senior H'!I75</f>
        <v>13</v>
      </c>
      <c r="H211" s="92">
        <f>'Senior H'!H75</f>
        <v>5</v>
      </c>
      <c r="I211" s="91">
        <f>'Senior H'!I109</f>
        <v>13</v>
      </c>
      <c r="J211" s="92">
        <f>'Senior H'!H109</f>
        <v>5</v>
      </c>
      <c r="K211" s="91">
        <f>'Senior H'!I143</f>
        <v>7</v>
      </c>
      <c r="L211" s="92">
        <f>'Senior H'!H143</f>
        <v>10</v>
      </c>
      <c r="M211" s="91">
        <f>'Senior H'!I177</f>
        <v>11</v>
      </c>
      <c r="N211" s="92">
        <f>'Senior H'!H177</f>
        <v>7</v>
      </c>
      <c r="O211" s="91" t="str">
        <f>'Senior H'!I211</f>
        <v/>
      </c>
      <c r="P211" s="92" t="str">
        <f>'Senior H'!H211</f>
        <v/>
      </c>
    </row>
    <row r="212" spans="1:16" x14ac:dyDescent="0.25">
      <c r="A212" s="3" t="str">
        <f>Inscription!K5</f>
        <v>Rouville Surf</v>
      </c>
      <c r="B212" s="4" t="str">
        <f>Inscription!L5</f>
        <v>Miguel Jean</v>
      </c>
      <c r="C212" s="90">
        <f t="shared" si="10"/>
        <v>3</v>
      </c>
      <c r="D212" s="90">
        <f t="shared" si="11"/>
        <v>64</v>
      </c>
      <c r="E212" s="91">
        <f>'Senior H'!I42</f>
        <v>18</v>
      </c>
      <c r="F212" s="92">
        <f>'Senior H'!H42</f>
        <v>2</v>
      </c>
      <c r="G212" s="91">
        <f>'Senior H'!I76</f>
        <v>18</v>
      </c>
      <c r="H212" s="92">
        <f>'Senior H'!H76</f>
        <v>2</v>
      </c>
      <c r="I212" s="91">
        <f>'Senior H'!I110</f>
        <v>7</v>
      </c>
      <c r="J212" s="92">
        <f>'Senior H'!H110</f>
        <v>10</v>
      </c>
      <c r="K212" s="91">
        <f>'Senior H'!I144</f>
        <v>13</v>
      </c>
      <c r="L212" s="92">
        <f>'Senior H'!H144</f>
        <v>5</v>
      </c>
      <c r="M212" s="91">
        <f>'Senior H'!I178</f>
        <v>8</v>
      </c>
      <c r="N212" s="92">
        <f>'Senior H'!H178</f>
        <v>9</v>
      </c>
      <c r="O212" s="91" t="str">
        <f>'Senior H'!I212</f>
        <v/>
      </c>
      <c r="P212" s="92" t="str">
        <f>'Senior H'!H212</f>
        <v/>
      </c>
    </row>
    <row r="213" spans="1:16" x14ac:dyDescent="0.25">
      <c r="A213" s="3" t="str">
        <f>Inscription!K6</f>
        <v>Rouville Surf</v>
      </c>
      <c r="B213" s="4" t="str">
        <f>Inscription!L6</f>
        <v>Dimitri Jean</v>
      </c>
      <c r="C213" s="90">
        <f t="shared" si="10"/>
        <v>11</v>
      </c>
      <c r="D213" s="90">
        <f t="shared" si="11"/>
        <v>35</v>
      </c>
      <c r="E213" s="91">
        <f>'Senior H'!I43</f>
        <v>12</v>
      </c>
      <c r="F213" s="92">
        <f>'Senior H'!H43</f>
        <v>6</v>
      </c>
      <c r="G213" s="91" t="str">
        <f>'Senior H'!I77</f>
        <v>0</v>
      </c>
      <c r="H213" s="92" t="str">
        <f>'Senior H'!H77</f>
        <v>DNS</v>
      </c>
      <c r="I213" s="91">
        <f>'Senior H'!I111</f>
        <v>6</v>
      </c>
      <c r="J213" s="92">
        <f>'Senior H'!H111</f>
        <v>11</v>
      </c>
      <c r="K213" s="91">
        <f>'Senior H'!I145</f>
        <v>11</v>
      </c>
      <c r="L213" s="92">
        <f>'Senior H'!H145</f>
        <v>7</v>
      </c>
      <c r="M213" s="91">
        <f>'Senior H'!I179</f>
        <v>6</v>
      </c>
      <c r="N213" s="92">
        <f>'Senior H'!H179</f>
        <v>11</v>
      </c>
      <c r="O213" s="91" t="str">
        <f>'Senior H'!I213</f>
        <v/>
      </c>
      <c r="P213" s="92" t="str">
        <f>'Senior H'!H213</f>
        <v/>
      </c>
    </row>
    <row r="214" spans="1:16" x14ac:dyDescent="0.25">
      <c r="A214" s="3" t="str">
        <f>Inscription!K7</f>
        <v>Rouville Surf</v>
      </c>
      <c r="B214" s="4" t="str">
        <f>Inscription!L7</f>
        <v>Kevin Bustamante-Cortés</v>
      </c>
      <c r="C214" s="90">
        <f t="shared" si="10"/>
        <v>4</v>
      </c>
      <c r="D214" s="90">
        <f t="shared" si="11"/>
        <v>60</v>
      </c>
      <c r="E214" s="91" t="str">
        <f>'Senior H'!I44</f>
        <v>0</v>
      </c>
      <c r="F214" s="92" t="str">
        <f>'Senior H'!H44</f>
        <v>DNS</v>
      </c>
      <c r="G214" s="91">
        <f>'Senior H'!I78</f>
        <v>20</v>
      </c>
      <c r="H214" s="92">
        <f>'Senior H'!H78</f>
        <v>1</v>
      </c>
      <c r="I214" s="91">
        <f>'Senior H'!I112</f>
        <v>20</v>
      </c>
      <c r="J214" s="92">
        <f>'Senior H'!H112</f>
        <v>1</v>
      </c>
      <c r="K214" s="91">
        <f>'Senior H'!I146</f>
        <v>20</v>
      </c>
      <c r="L214" s="92">
        <f>'Senior H'!H146</f>
        <v>1</v>
      </c>
      <c r="M214" s="91" t="str">
        <f>'Senior H'!I180</f>
        <v>0</v>
      </c>
      <c r="N214" s="92" t="str">
        <f>'Senior H'!H180</f>
        <v>DQ</v>
      </c>
      <c r="O214" s="91" t="str">
        <f>'Senior H'!I214</f>
        <v/>
      </c>
      <c r="P214" s="92" t="str">
        <f>'Senior H'!H214</f>
        <v/>
      </c>
    </row>
    <row r="215" spans="1:16" x14ac:dyDescent="0.25">
      <c r="A215" s="3" t="str">
        <f>Inscription!K8</f>
        <v>30deux</v>
      </c>
      <c r="B215" s="4" t="str">
        <f>Inscription!L8</f>
        <v>Thomas Lavoie</v>
      </c>
      <c r="C215" s="90">
        <f t="shared" si="10"/>
        <v>1</v>
      </c>
      <c r="D215" s="90">
        <f t="shared" si="11"/>
        <v>82</v>
      </c>
      <c r="E215" s="91">
        <f>'Senior H'!I45</f>
        <v>16</v>
      </c>
      <c r="F215" s="92">
        <f>'Senior H'!H45</f>
        <v>3</v>
      </c>
      <c r="G215" s="91">
        <f>'Senior H'!I79</f>
        <v>14</v>
      </c>
      <c r="H215" s="92">
        <f>'Senior H'!H79</f>
        <v>4</v>
      </c>
      <c r="I215" s="91">
        <f>'Senior H'!I113</f>
        <v>16</v>
      </c>
      <c r="J215" s="92">
        <f>'Senior H'!H113</f>
        <v>3</v>
      </c>
      <c r="K215" s="91">
        <f>'Senior H'!I147</f>
        <v>16</v>
      </c>
      <c r="L215" s="92">
        <f>'Senior H'!H147</f>
        <v>3</v>
      </c>
      <c r="M215" s="91">
        <f>'Senior H'!I181</f>
        <v>20</v>
      </c>
      <c r="N215" s="92">
        <f>'Senior H'!H181</f>
        <v>1</v>
      </c>
      <c r="O215" s="91" t="str">
        <f>'Senior H'!I215</f>
        <v/>
      </c>
      <c r="P215" s="92" t="str">
        <f>'Senior H'!H215</f>
        <v/>
      </c>
    </row>
    <row r="216" spans="1:16" x14ac:dyDescent="0.25">
      <c r="A216" s="3" t="str">
        <f>Inscription!K9</f>
        <v>30deux</v>
      </c>
      <c r="B216" s="4" t="str">
        <f>Inscription!L9</f>
        <v>Samuel Lévesque</v>
      </c>
      <c r="C216" s="90">
        <f t="shared" si="10"/>
        <v>15</v>
      </c>
      <c r="D216" s="90">
        <f t="shared" si="11"/>
        <v>16</v>
      </c>
      <c r="E216" s="91">
        <f>'Senior H'!I46</f>
        <v>5</v>
      </c>
      <c r="F216" s="92">
        <f>'Senior H'!H46</f>
        <v>12</v>
      </c>
      <c r="G216" s="91">
        <f>'Senior H'!I80</f>
        <v>5</v>
      </c>
      <c r="H216" s="92">
        <f>'Senior H'!H80</f>
        <v>12</v>
      </c>
      <c r="I216" s="91">
        <f>'Senior H'!I114</f>
        <v>1</v>
      </c>
      <c r="J216" s="92">
        <f>'Senior H'!H114</f>
        <v>16</v>
      </c>
      <c r="K216" s="91">
        <f>'Senior H'!I148</f>
        <v>1</v>
      </c>
      <c r="L216" s="92">
        <f>'Senior H'!H148</f>
        <v>16</v>
      </c>
      <c r="M216" s="91">
        <f>'Senior H'!I182</f>
        <v>4</v>
      </c>
      <c r="N216" s="92">
        <f>'Senior H'!H182</f>
        <v>13</v>
      </c>
      <c r="O216" s="91" t="str">
        <f>'Senior H'!I216</f>
        <v/>
      </c>
      <c r="P216" s="92" t="str">
        <f>'Senior H'!H216</f>
        <v/>
      </c>
    </row>
    <row r="217" spans="1:16" x14ac:dyDescent="0.25">
      <c r="A217" s="3" t="str">
        <f>Inscription!K10</f>
        <v>30deux</v>
      </c>
      <c r="B217" s="4" t="str">
        <f>Inscription!L10</f>
        <v>François Houle</v>
      </c>
      <c r="C217" s="90">
        <f t="shared" si="10"/>
        <v>7</v>
      </c>
      <c r="D217" s="90">
        <f t="shared" si="11"/>
        <v>54</v>
      </c>
      <c r="E217" s="91">
        <f>'Senior H'!I47</f>
        <v>14</v>
      </c>
      <c r="F217" s="92">
        <f>'Senior H'!H47</f>
        <v>4</v>
      </c>
      <c r="G217" s="91">
        <f>'Senior H'!I81</f>
        <v>10</v>
      </c>
      <c r="H217" s="92">
        <f>'Senior H'!H81</f>
        <v>8</v>
      </c>
      <c r="I217" s="91">
        <f>'Senior H'!I115</f>
        <v>10</v>
      </c>
      <c r="J217" s="92">
        <f>'Senior H'!H115</f>
        <v>8</v>
      </c>
      <c r="K217" s="91">
        <f>'Senior H'!I149</f>
        <v>8</v>
      </c>
      <c r="L217" s="92">
        <f>'Senior H'!H149</f>
        <v>9</v>
      </c>
      <c r="M217" s="91">
        <f>'Senior H'!I183</f>
        <v>12</v>
      </c>
      <c r="N217" s="92">
        <f>'Senior H'!H183</f>
        <v>6</v>
      </c>
      <c r="O217" s="91" t="str">
        <f>'Senior H'!I217</f>
        <v/>
      </c>
      <c r="P217" s="92" t="str">
        <f>'Senior H'!H217</f>
        <v/>
      </c>
    </row>
    <row r="218" spans="1:16" x14ac:dyDescent="0.25">
      <c r="A218" s="3" t="str">
        <f>Inscription!K11</f>
        <v>30deux</v>
      </c>
      <c r="B218" s="4" t="str">
        <f>Inscription!L11</f>
        <v>Maxime Chamberland</v>
      </c>
      <c r="C218" s="90">
        <f t="shared" si="10"/>
        <v>2</v>
      </c>
      <c r="D218" s="90">
        <f t="shared" si="11"/>
        <v>73</v>
      </c>
      <c r="E218" s="91">
        <f>'Senior H'!I48</f>
        <v>20</v>
      </c>
      <c r="F218" s="92">
        <f>'Senior H'!H48</f>
        <v>1</v>
      </c>
      <c r="G218" s="91">
        <f>'Senior H'!I82</f>
        <v>8</v>
      </c>
      <c r="H218" s="92">
        <f>'Senior H'!H82</f>
        <v>9</v>
      </c>
      <c r="I218" s="91">
        <f>'Senior H'!I116</f>
        <v>11</v>
      </c>
      <c r="J218" s="92">
        <f>'Senior H'!H116</f>
        <v>7</v>
      </c>
      <c r="K218" s="91">
        <f>'Senior H'!I150</f>
        <v>18</v>
      </c>
      <c r="L218" s="92">
        <f>'Senior H'!H150</f>
        <v>2</v>
      </c>
      <c r="M218" s="91">
        <f>'Senior H'!I184</f>
        <v>16</v>
      </c>
      <c r="N218" s="92">
        <f>'Senior H'!H184</f>
        <v>3</v>
      </c>
      <c r="O218" s="91" t="str">
        <f>'Senior H'!I218</f>
        <v/>
      </c>
      <c r="P218" s="92" t="str">
        <f>'Senior H'!H218</f>
        <v/>
      </c>
    </row>
    <row r="219" spans="1:16" x14ac:dyDescent="0.25">
      <c r="A219" s="3" t="str">
        <f>Inscription!K12</f>
        <v>30deux</v>
      </c>
      <c r="B219" s="4" t="str">
        <f>Inscription!L12</f>
        <v>Marco Patriarco</v>
      </c>
      <c r="C219" s="90">
        <f t="shared" si="10"/>
        <v>13</v>
      </c>
      <c r="D219" s="90">
        <f t="shared" si="11"/>
        <v>28</v>
      </c>
      <c r="E219" s="91" t="str">
        <f>'Senior H'!I49</f>
        <v>0</v>
      </c>
      <c r="F219" s="92" t="str">
        <f>'Senior H'!H49</f>
        <v>DQ</v>
      </c>
      <c r="G219" s="91" t="str">
        <f>'Senior H'!I83</f>
        <v>0</v>
      </c>
      <c r="H219" s="92" t="str">
        <f>'Senior H'!H83</f>
        <v>DNS</v>
      </c>
      <c r="I219" s="91">
        <f>'Senior H'!I117</f>
        <v>18</v>
      </c>
      <c r="J219" s="92">
        <f>'Senior H'!H117</f>
        <v>2</v>
      </c>
      <c r="K219" s="91">
        <f>'Senior H'!I151</f>
        <v>10</v>
      </c>
      <c r="L219" s="92">
        <f>'Senior H'!H151</f>
        <v>8</v>
      </c>
      <c r="M219" s="91" t="str">
        <f>'Senior H'!I185</f>
        <v>0</v>
      </c>
      <c r="N219" s="92" t="str">
        <f>'Senior H'!H185</f>
        <v>DNS</v>
      </c>
      <c r="O219" s="91" t="str">
        <f>'Senior H'!I219</f>
        <v/>
      </c>
      <c r="P219" s="92" t="str">
        <f>'Senior H'!H219</f>
        <v/>
      </c>
    </row>
    <row r="220" spans="1:16" x14ac:dyDescent="0.25">
      <c r="A220" s="3" t="str">
        <f>Inscription!K13</f>
        <v>CSRN</v>
      </c>
      <c r="B220" s="4" t="str">
        <f>Inscription!L13</f>
        <v>Ismaël Chakir</v>
      </c>
      <c r="C220" s="90">
        <f t="shared" si="10"/>
        <v>12</v>
      </c>
      <c r="D220" s="90">
        <f t="shared" si="11"/>
        <v>32</v>
      </c>
      <c r="E220" s="91">
        <f>'Senior H'!I50</f>
        <v>4</v>
      </c>
      <c r="F220" s="92">
        <f>'Senior H'!H50</f>
        <v>13</v>
      </c>
      <c r="G220" s="91">
        <f>'Senior H'!I84</f>
        <v>4</v>
      </c>
      <c r="H220" s="92">
        <f>'Senior H'!H84</f>
        <v>13</v>
      </c>
      <c r="I220" s="91">
        <f>'Senior H'!I118</f>
        <v>8</v>
      </c>
      <c r="J220" s="92">
        <f>'Senior H'!H118</f>
        <v>9</v>
      </c>
      <c r="K220" s="91">
        <f>'Senior H'!I152</f>
        <v>6</v>
      </c>
      <c r="L220" s="92">
        <f>'Senior H'!H152</f>
        <v>11</v>
      </c>
      <c r="M220" s="91">
        <f>'Senior H'!I186</f>
        <v>10</v>
      </c>
      <c r="N220" s="92">
        <f>'Senior H'!H186</f>
        <v>8</v>
      </c>
      <c r="O220" s="91" t="str">
        <f>'Senior H'!I220</f>
        <v/>
      </c>
      <c r="P220" s="92" t="str">
        <f>'Senior H'!H220</f>
        <v/>
      </c>
    </row>
    <row r="221" spans="1:16" x14ac:dyDescent="0.25">
      <c r="A221" s="3" t="str">
        <f>Inscription!K14</f>
        <v>CSRN</v>
      </c>
      <c r="B221" s="4" t="str">
        <f>Inscription!L14</f>
        <v>Kamil Romdhani</v>
      </c>
      <c r="C221" s="90">
        <f t="shared" si="10"/>
        <v>4</v>
      </c>
      <c r="D221" s="90">
        <f t="shared" si="11"/>
        <v>60</v>
      </c>
      <c r="E221" s="91">
        <f>'Senior H'!I51</f>
        <v>10</v>
      </c>
      <c r="F221" s="92">
        <f>'Senior H'!H51</f>
        <v>8</v>
      </c>
      <c r="G221" s="91">
        <f>'Senior H'!I85</f>
        <v>11</v>
      </c>
      <c r="H221" s="92">
        <f>'Senior H'!H85</f>
        <v>7</v>
      </c>
      <c r="I221" s="91">
        <f>'Senior H'!I119</f>
        <v>12</v>
      </c>
      <c r="J221" s="92">
        <f>'Senior H'!H119</f>
        <v>6</v>
      </c>
      <c r="K221" s="91">
        <f>'Senior H'!I153</f>
        <v>14</v>
      </c>
      <c r="L221" s="92">
        <f>'Senior H'!H153</f>
        <v>4</v>
      </c>
      <c r="M221" s="91">
        <f>'Senior H'!I187</f>
        <v>13</v>
      </c>
      <c r="N221" s="92">
        <f>'Senior H'!H187</f>
        <v>5</v>
      </c>
      <c r="O221" s="91" t="str">
        <f>'Senior H'!I221</f>
        <v/>
      </c>
      <c r="P221" s="92" t="str">
        <f>'Senior H'!H221</f>
        <v/>
      </c>
    </row>
    <row r="222" spans="1:16" x14ac:dyDescent="0.25">
      <c r="A222" s="3" t="str">
        <f>Inscription!K15</f>
        <v>CSRN</v>
      </c>
      <c r="B222" s="4" t="str">
        <f>Inscription!L15</f>
        <v>William Laurence</v>
      </c>
      <c r="C222" s="90">
        <f t="shared" si="10"/>
        <v>17</v>
      </c>
      <c r="D222" s="90">
        <f t="shared" si="11"/>
        <v>8</v>
      </c>
      <c r="E222" s="91">
        <f>'Senior H'!I52</f>
        <v>2</v>
      </c>
      <c r="F222" s="92">
        <f>'Senior H'!H52</f>
        <v>15</v>
      </c>
      <c r="G222" s="91">
        <f>'Senior H'!I86</f>
        <v>3</v>
      </c>
      <c r="H222" s="92">
        <f>'Senior H'!H86</f>
        <v>14</v>
      </c>
      <c r="I222" s="91">
        <f>'Senior H'!I120</f>
        <v>0</v>
      </c>
      <c r="J222" s="92">
        <f>'Senior H'!H120</f>
        <v>17</v>
      </c>
      <c r="K222" s="91">
        <f>'Senior H'!I154</f>
        <v>0</v>
      </c>
      <c r="L222" s="92">
        <f>'Senior H'!H154</f>
        <v>17</v>
      </c>
      <c r="M222" s="91">
        <f>'Senior H'!I188</f>
        <v>3</v>
      </c>
      <c r="N222" s="92">
        <f>'Senior H'!H188</f>
        <v>14</v>
      </c>
      <c r="O222" s="91" t="str">
        <f>'Senior H'!I222</f>
        <v/>
      </c>
      <c r="P222" s="92" t="str">
        <f>'Senior H'!H222</f>
        <v/>
      </c>
    </row>
    <row r="223" spans="1:16" x14ac:dyDescent="0.25">
      <c r="A223" s="3" t="str">
        <f>Inscription!K16</f>
        <v>Gatineau</v>
      </c>
      <c r="B223" s="4" t="str">
        <f>Inscription!L16</f>
        <v>Olivier Breton</v>
      </c>
      <c r="C223" s="90">
        <f t="shared" si="10"/>
        <v>9</v>
      </c>
      <c r="D223" s="90">
        <f t="shared" si="11"/>
        <v>49</v>
      </c>
      <c r="E223" s="91">
        <f>'Senior H'!I53</f>
        <v>7</v>
      </c>
      <c r="F223" s="92">
        <f>'Senior H'!H53</f>
        <v>10</v>
      </c>
      <c r="G223" s="91">
        <f>'Senior H'!I87</f>
        <v>16</v>
      </c>
      <c r="H223" s="92">
        <f>'Senior H'!H87</f>
        <v>3</v>
      </c>
      <c r="I223" s="91">
        <f>'Senior H'!I121</f>
        <v>14</v>
      </c>
      <c r="J223" s="92">
        <f>'Senior H'!H121</f>
        <v>4</v>
      </c>
      <c r="K223" s="91">
        <f>'Senior H'!I155</f>
        <v>5</v>
      </c>
      <c r="L223" s="92">
        <f>'Senior H'!H155</f>
        <v>12</v>
      </c>
      <c r="M223" s="91">
        <f>'Senior H'!I189</f>
        <v>7</v>
      </c>
      <c r="N223" s="92">
        <f>'Senior H'!H189</f>
        <v>10</v>
      </c>
      <c r="O223" s="91" t="str">
        <f>'Senior H'!I223</f>
        <v/>
      </c>
      <c r="P223" s="92" t="str">
        <f>'Senior H'!H223</f>
        <v/>
      </c>
    </row>
    <row r="224" spans="1:16" x14ac:dyDescent="0.25">
      <c r="A224" s="3" t="str">
        <f>Inscription!K17</f>
        <v>Narval</v>
      </c>
      <c r="B224" s="4" t="str">
        <f>Inscription!L17</f>
        <v>Alex Tremblay</v>
      </c>
      <c r="C224" s="90">
        <f t="shared" si="10"/>
        <v>16</v>
      </c>
      <c r="D224" s="90">
        <f t="shared" si="11"/>
        <v>15</v>
      </c>
      <c r="E224" s="91">
        <f>'Senior H'!I54</f>
        <v>3</v>
      </c>
      <c r="F224" s="92">
        <f>'Senior H'!H54</f>
        <v>14</v>
      </c>
      <c r="G224" s="91">
        <f>'Senior H'!I88</f>
        <v>6</v>
      </c>
      <c r="H224" s="92">
        <f>'Senior H'!H88</f>
        <v>11</v>
      </c>
      <c r="I224" s="91">
        <f>'Senior H'!I122</f>
        <v>2</v>
      </c>
      <c r="J224" s="92">
        <f>'Senior H'!H122</f>
        <v>15</v>
      </c>
      <c r="K224" s="91">
        <f>'Senior H'!I156</f>
        <v>4</v>
      </c>
      <c r="L224" s="92">
        <f>'Senior H'!H156</f>
        <v>13</v>
      </c>
      <c r="M224" s="91" t="str">
        <f>'Senior H'!I190</f>
        <v>0</v>
      </c>
      <c r="N224" s="92" t="str">
        <f>'Senior H'!H190</f>
        <v>DQ</v>
      </c>
      <c r="O224" s="91" t="str">
        <f>'Senior H'!I224</f>
        <v/>
      </c>
      <c r="P224" s="92" t="str">
        <f>'Senior H'!H224</f>
        <v/>
      </c>
    </row>
    <row r="225" spans="1:20" x14ac:dyDescent="0.25">
      <c r="A225" s="3" t="str">
        <f>Inscription!K18</f>
        <v>Narval</v>
      </c>
      <c r="B225" s="4" t="str">
        <f>Inscription!L18</f>
        <v>David Comeau</v>
      </c>
      <c r="C225" s="90">
        <f t="shared" si="10"/>
        <v>10</v>
      </c>
      <c r="D225" s="90">
        <f t="shared" si="11"/>
        <v>40</v>
      </c>
      <c r="E225" s="91">
        <f>'Senior H'!I55</f>
        <v>11</v>
      </c>
      <c r="F225" s="92">
        <f>'Senior H'!H55</f>
        <v>7</v>
      </c>
      <c r="G225" s="91">
        <f>'Senior H'!I89</f>
        <v>7</v>
      </c>
      <c r="H225" s="92">
        <f>'Senior H'!H89</f>
        <v>10</v>
      </c>
      <c r="I225" s="91">
        <f>'Senior H'!I123</f>
        <v>5</v>
      </c>
      <c r="J225" s="92">
        <f>'Senior H'!H123</f>
        <v>12</v>
      </c>
      <c r="K225" s="91">
        <f>'Senior H'!I157</f>
        <v>3</v>
      </c>
      <c r="L225" s="92">
        <f>'Senior H'!H157</f>
        <v>14</v>
      </c>
      <c r="M225" s="91">
        <f>'Senior H'!I191</f>
        <v>14</v>
      </c>
      <c r="N225" s="92">
        <f>'Senior H'!H191</f>
        <v>4</v>
      </c>
      <c r="O225" s="91" t="str">
        <f>'Senior H'!I225</f>
        <v/>
      </c>
      <c r="P225" s="92" t="str">
        <f>'Senior H'!H225</f>
        <v/>
      </c>
    </row>
    <row r="226" spans="1:20" x14ac:dyDescent="0.25">
      <c r="A226" s="3">
        <f>Inscription!K19</f>
        <v>0</v>
      </c>
      <c r="B226" s="4">
        <f>Inscription!L19</f>
        <v>0</v>
      </c>
      <c r="C226" s="90" t="str">
        <f t="shared" si="10"/>
        <v/>
      </c>
      <c r="D226" s="90" t="str">
        <f t="shared" si="11"/>
        <v/>
      </c>
      <c r="E226" s="91" t="str">
        <f>'Senior H'!I56</f>
        <v/>
      </c>
      <c r="F226" s="92" t="str">
        <f>'Senior H'!H56</f>
        <v/>
      </c>
      <c r="G226" s="91" t="str">
        <f>'Senior H'!I90</f>
        <v/>
      </c>
      <c r="H226" s="92" t="str">
        <f>'Senior H'!H90</f>
        <v/>
      </c>
      <c r="I226" s="91" t="str">
        <f>'Senior H'!I124</f>
        <v/>
      </c>
      <c r="J226" s="92" t="str">
        <f>'Senior H'!H124</f>
        <v/>
      </c>
      <c r="K226" s="91" t="str">
        <f>'Senior H'!I158</f>
        <v/>
      </c>
      <c r="L226" s="92" t="str">
        <f>'Senior H'!H158</f>
        <v/>
      </c>
      <c r="M226" s="91" t="str">
        <f>'Senior H'!I192</f>
        <v/>
      </c>
      <c r="N226" s="92" t="str">
        <f>'Senior H'!H192</f>
        <v/>
      </c>
      <c r="O226" s="91" t="str">
        <f>'Senior H'!I226</f>
        <v/>
      </c>
      <c r="P226" s="92" t="str">
        <f>'Senior H'!H226</f>
        <v/>
      </c>
    </row>
    <row r="227" spans="1:20" x14ac:dyDescent="0.25">
      <c r="A227" s="3">
        <f>Inscription!K20</f>
        <v>0</v>
      </c>
      <c r="B227" s="4">
        <f>Inscription!L20</f>
        <v>0</v>
      </c>
      <c r="C227" s="90" t="str">
        <f t="shared" si="10"/>
        <v/>
      </c>
      <c r="D227" s="90" t="str">
        <f t="shared" si="11"/>
        <v/>
      </c>
      <c r="E227" s="91" t="str">
        <f>'Senior H'!I57</f>
        <v/>
      </c>
      <c r="F227" s="92" t="str">
        <f>'Senior H'!H57</f>
        <v/>
      </c>
      <c r="G227" s="91" t="str">
        <f>'Senior H'!I91</f>
        <v/>
      </c>
      <c r="H227" s="92" t="str">
        <f>'Senior H'!H91</f>
        <v/>
      </c>
      <c r="I227" s="91" t="str">
        <f>'Senior H'!I125</f>
        <v/>
      </c>
      <c r="J227" s="92" t="str">
        <f>'Senior H'!H125</f>
        <v/>
      </c>
      <c r="K227" s="91" t="str">
        <f>'Senior H'!I159</f>
        <v/>
      </c>
      <c r="L227" s="92" t="str">
        <f>'Senior H'!H159</f>
        <v/>
      </c>
      <c r="M227" s="91" t="str">
        <f>'Senior H'!I193</f>
        <v/>
      </c>
      <c r="N227" s="92" t="str">
        <f>'Senior H'!H193</f>
        <v/>
      </c>
      <c r="O227" s="91" t="str">
        <f>'Senior H'!I227</f>
        <v/>
      </c>
      <c r="P227" s="92" t="str">
        <f>'Senior H'!H227</f>
        <v/>
      </c>
    </row>
    <row r="228" spans="1:20" x14ac:dyDescent="0.25">
      <c r="A228" s="3">
        <f>Inscription!K21</f>
        <v>0</v>
      </c>
      <c r="B228" s="4">
        <f>Inscription!L21</f>
        <v>0</v>
      </c>
      <c r="C228" s="90" t="str">
        <f t="shared" si="10"/>
        <v/>
      </c>
      <c r="D228" s="90" t="str">
        <f t="shared" si="11"/>
        <v/>
      </c>
      <c r="E228" s="91" t="str">
        <f>'Senior H'!I58</f>
        <v/>
      </c>
      <c r="F228" s="92" t="str">
        <f>'Senior H'!H58</f>
        <v/>
      </c>
      <c r="G228" s="91" t="str">
        <f>'Senior H'!I92</f>
        <v/>
      </c>
      <c r="H228" s="92" t="str">
        <f>'Senior H'!H92</f>
        <v/>
      </c>
      <c r="I228" s="91" t="str">
        <f>'Senior H'!I126</f>
        <v/>
      </c>
      <c r="J228" s="92" t="str">
        <f>'Senior H'!H126</f>
        <v/>
      </c>
      <c r="K228" s="91" t="str">
        <f>'Senior H'!I160</f>
        <v/>
      </c>
      <c r="L228" s="92" t="str">
        <f>'Senior H'!H160</f>
        <v/>
      </c>
      <c r="M228" s="91" t="str">
        <f>'Senior H'!I194</f>
        <v/>
      </c>
      <c r="N228" s="92" t="str">
        <f>'Senior H'!H194</f>
        <v/>
      </c>
      <c r="O228" s="91" t="str">
        <f>'Senior H'!I228</f>
        <v/>
      </c>
      <c r="P228" s="92" t="str">
        <f>'Senior H'!H228</f>
        <v/>
      </c>
    </row>
    <row r="229" spans="1:20" x14ac:dyDescent="0.25">
      <c r="A229" s="3">
        <f>Inscription!K22</f>
        <v>0</v>
      </c>
      <c r="B229" s="4">
        <f>Inscription!L22</f>
        <v>0</v>
      </c>
      <c r="C229" s="90" t="str">
        <f t="shared" si="10"/>
        <v/>
      </c>
      <c r="D229" s="90" t="str">
        <f t="shared" si="11"/>
        <v/>
      </c>
      <c r="E229" s="91" t="str">
        <f>'Senior H'!I59</f>
        <v/>
      </c>
      <c r="F229" s="92" t="str">
        <f>'Senior H'!H59</f>
        <v/>
      </c>
      <c r="G229" s="91" t="str">
        <f>'Senior H'!I93</f>
        <v/>
      </c>
      <c r="H229" s="92" t="str">
        <f>'Senior H'!H93</f>
        <v/>
      </c>
      <c r="I229" s="91" t="str">
        <f>'Senior H'!I127</f>
        <v/>
      </c>
      <c r="J229" s="92" t="str">
        <f>'Senior H'!H127</f>
        <v/>
      </c>
      <c r="K229" s="91" t="str">
        <f>'Senior H'!I161</f>
        <v/>
      </c>
      <c r="L229" s="92" t="str">
        <f>'Senior H'!H161</f>
        <v/>
      </c>
      <c r="M229" s="91" t="str">
        <f>'Senior H'!I195</f>
        <v/>
      </c>
      <c r="N229" s="92" t="str">
        <f>'Senior H'!H195</f>
        <v/>
      </c>
      <c r="O229" s="91" t="str">
        <f>'Senior H'!I229</f>
        <v/>
      </c>
      <c r="P229" s="92" t="str">
        <f>'Senior H'!H229</f>
        <v/>
      </c>
    </row>
    <row r="230" spans="1:20" x14ac:dyDescent="0.25">
      <c r="A230" s="3">
        <f>Inscription!K23</f>
        <v>0</v>
      </c>
      <c r="B230" s="4">
        <f>Inscription!L23</f>
        <v>0</v>
      </c>
      <c r="C230" s="90" t="str">
        <f t="shared" si="10"/>
        <v/>
      </c>
      <c r="D230" s="90" t="str">
        <f t="shared" si="11"/>
        <v/>
      </c>
      <c r="E230" s="91" t="str">
        <f>'Senior H'!I60</f>
        <v/>
      </c>
      <c r="F230" s="92" t="str">
        <f>'Senior H'!H60</f>
        <v/>
      </c>
      <c r="G230" s="91" t="str">
        <f>'Senior H'!I94</f>
        <v/>
      </c>
      <c r="H230" s="92" t="str">
        <f>'Senior H'!H94</f>
        <v/>
      </c>
      <c r="I230" s="91" t="str">
        <f>'Senior H'!I128</f>
        <v/>
      </c>
      <c r="J230" s="92" t="str">
        <f>'Senior H'!H128</f>
        <v/>
      </c>
      <c r="K230" s="91" t="str">
        <f>'Senior H'!I162</f>
        <v/>
      </c>
      <c r="L230" s="92" t="str">
        <f>'Senior H'!H162</f>
        <v/>
      </c>
      <c r="M230" s="91" t="str">
        <f>'Senior H'!I196</f>
        <v/>
      </c>
      <c r="N230" s="92" t="str">
        <f>'Senior H'!H196</f>
        <v/>
      </c>
      <c r="O230" s="91" t="str">
        <f>'Senior H'!I230</f>
        <v/>
      </c>
      <c r="P230" s="92" t="str">
        <f>'Senior H'!H230</f>
        <v/>
      </c>
    </row>
    <row r="231" spans="1:20" x14ac:dyDescent="0.25">
      <c r="A231" s="3">
        <f>Inscription!K24</f>
        <v>0</v>
      </c>
      <c r="B231" s="4">
        <f>Inscription!L24</f>
        <v>0</v>
      </c>
      <c r="C231" s="90" t="str">
        <f t="shared" si="10"/>
        <v/>
      </c>
      <c r="D231" s="90" t="str">
        <f t="shared" si="11"/>
        <v/>
      </c>
      <c r="E231" s="91" t="str">
        <f>'Senior H'!I61</f>
        <v/>
      </c>
      <c r="F231" s="92" t="str">
        <f>'Senior H'!H61</f>
        <v/>
      </c>
      <c r="G231" s="91" t="str">
        <f>'Senior H'!I95</f>
        <v/>
      </c>
      <c r="H231" s="92" t="str">
        <f>'Senior H'!H95</f>
        <v/>
      </c>
      <c r="I231" s="91" t="str">
        <f>'Senior H'!I129</f>
        <v/>
      </c>
      <c r="J231" s="92" t="str">
        <f>'Senior H'!H129</f>
        <v/>
      </c>
      <c r="K231" s="91" t="str">
        <f>'Senior H'!I163</f>
        <v/>
      </c>
      <c r="L231" s="92" t="str">
        <f>'Senior H'!H163</f>
        <v/>
      </c>
      <c r="M231" s="91" t="str">
        <f>'Senior H'!I197</f>
        <v/>
      </c>
      <c r="N231" s="92" t="str">
        <f>'Senior H'!H197</f>
        <v/>
      </c>
      <c r="O231" s="91" t="str">
        <f>'Senior H'!I231</f>
        <v/>
      </c>
      <c r="P231" s="92" t="str">
        <f>'Senior H'!H231</f>
        <v/>
      </c>
    </row>
    <row r="232" spans="1:20" x14ac:dyDescent="0.25">
      <c r="A232" s="3">
        <f>Inscription!K25</f>
        <v>0</v>
      </c>
      <c r="B232" s="4">
        <f>Inscription!L25</f>
        <v>0</v>
      </c>
      <c r="C232" s="90" t="str">
        <f t="shared" si="10"/>
        <v/>
      </c>
      <c r="D232" s="90" t="str">
        <f t="shared" si="11"/>
        <v/>
      </c>
      <c r="E232" s="91" t="str">
        <f>'Senior H'!I62</f>
        <v/>
      </c>
      <c r="F232" s="92" t="str">
        <f>'Senior H'!H62</f>
        <v/>
      </c>
      <c r="G232" s="91" t="str">
        <f>'Senior H'!I96</f>
        <v/>
      </c>
      <c r="H232" s="92" t="str">
        <f>'Senior H'!H96</f>
        <v/>
      </c>
      <c r="I232" s="91" t="str">
        <f>'Senior H'!I130</f>
        <v/>
      </c>
      <c r="J232" s="92" t="str">
        <f>'Senior H'!H130</f>
        <v/>
      </c>
      <c r="K232" s="91" t="str">
        <f>'Senior H'!I164</f>
        <v/>
      </c>
      <c r="L232" s="92" t="str">
        <f>'Senior H'!H164</f>
        <v/>
      </c>
      <c r="M232" s="91" t="str">
        <f>'Senior H'!I198</f>
        <v/>
      </c>
      <c r="N232" s="92" t="str">
        <f>'Senior H'!H198</f>
        <v/>
      </c>
      <c r="O232" s="91" t="str">
        <f>'Senior H'!I232</f>
        <v/>
      </c>
      <c r="P232" s="92" t="str">
        <f>'Senior H'!H232</f>
        <v/>
      </c>
    </row>
    <row r="233" spans="1:20" x14ac:dyDescent="0.25">
      <c r="A233" s="3">
        <f>Inscription!K26</f>
        <v>0</v>
      </c>
      <c r="B233" s="4">
        <f>Inscription!L26</f>
        <v>0</v>
      </c>
      <c r="C233" s="90" t="str">
        <f t="shared" si="10"/>
        <v/>
      </c>
      <c r="D233" s="90" t="str">
        <f t="shared" si="11"/>
        <v/>
      </c>
      <c r="E233" s="91" t="str">
        <f>'Senior H'!I63</f>
        <v/>
      </c>
      <c r="F233" s="92" t="str">
        <f>'Senior H'!H63</f>
        <v/>
      </c>
      <c r="G233" s="91" t="str">
        <f>'Senior H'!I97</f>
        <v/>
      </c>
      <c r="H233" s="92" t="str">
        <f>'Senior H'!H97</f>
        <v/>
      </c>
      <c r="I233" s="91" t="str">
        <f>'Senior H'!I131</f>
        <v/>
      </c>
      <c r="J233" s="92" t="str">
        <f>'Senior H'!H131</f>
        <v/>
      </c>
      <c r="K233" s="91" t="str">
        <f>'Senior H'!I165</f>
        <v/>
      </c>
      <c r="L233" s="92" t="str">
        <f>'Senior H'!H165</f>
        <v/>
      </c>
      <c r="M233" s="91" t="str">
        <f>'Senior H'!I199</f>
        <v/>
      </c>
      <c r="N233" s="92" t="str">
        <f>'Senior H'!H199</f>
        <v/>
      </c>
      <c r="O233" s="91" t="str">
        <f>'Senior H'!I233</f>
        <v/>
      </c>
      <c r="P233" s="92" t="str">
        <f>'Senior H'!H233</f>
        <v/>
      </c>
    </row>
    <row r="234" spans="1:20" x14ac:dyDescent="0.25">
      <c r="A234" s="3">
        <f>Inscription!K27</f>
        <v>0</v>
      </c>
      <c r="B234" s="4">
        <f>Inscription!L27</f>
        <v>0</v>
      </c>
      <c r="C234" s="90" t="str">
        <f t="shared" si="10"/>
        <v/>
      </c>
      <c r="D234" s="90" t="str">
        <f t="shared" si="11"/>
        <v/>
      </c>
      <c r="E234" s="91" t="str">
        <f>'Senior H'!I64</f>
        <v/>
      </c>
      <c r="F234" s="92" t="str">
        <f>'Senior H'!H64</f>
        <v/>
      </c>
      <c r="G234" s="91" t="str">
        <f>'Senior H'!I98</f>
        <v/>
      </c>
      <c r="H234" s="92" t="str">
        <f>'Senior H'!H98</f>
        <v/>
      </c>
      <c r="I234" s="91" t="str">
        <f>'Senior H'!I132</f>
        <v/>
      </c>
      <c r="J234" s="92" t="str">
        <f>'Senior H'!H132</f>
        <v/>
      </c>
      <c r="K234" s="91" t="str">
        <f>'Senior H'!I166</f>
        <v/>
      </c>
      <c r="L234" s="92" t="str">
        <f>'Senior H'!H166</f>
        <v/>
      </c>
      <c r="M234" s="91" t="str">
        <f>'Senior H'!I200</f>
        <v/>
      </c>
      <c r="N234" s="92" t="str">
        <f>'Senior H'!H200</f>
        <v/>
      </c>
      <c r="O234" s="91" t="str">
        <f>'Senior H'!I234</f>
        <v/>
      </c>
      <c r="P234" s="92" t="str">
        <f>'Senior H'!H234</f>
        <v/>
      </c>
    </row>
    <row r="235" spans="1:20" x14ac:dyDescent="0.25">
      <c r="A235" s="3">
        <f>Inscription!K28</f>
        <v>0</v>
      </c>
      <c r="B235" s="4">
        <f>Inscription!L28</f>
        <v>0</v>
      </c>
      <c r="C235" s="90" t="str">
        <f t="shared" si="10"/>
        <v/>
      </c>
      <c r="D235" s="90" t="str">
        <f t="shared" si="11"/>
        <v/>
      </c>
      <c r="E235" s="91" t="str">
        <f>'Senior H'!I65</f>
        <v/>
      </c>
      <c r="F235" s="92" t="str">
        <f>'Senior H'!H65</f>
        <v/>
      </c>
      <c r="G235" s="91" t="str">
        <f>'Senior H'!I99</f>
        <v/>
      </c>
      <c r="H235" s="92" t="str">
        <f>'Senior H'!H99</f>
        <v/>
      </c>
      <c r="I235" s="91" t="str">
        <f>'Senior H'!I133</f>
        <v/>
      </c>
      <c r="J235" s="92" t="str">
        <f>'Senior H'!H133</f>
        <v/>
      </c>
      <c r="K235" s="91" t="str">
        <f>'Senior H'!I167</f>
        <v/>
      </c>
      <c r="L235" s="92" t="str">
        <f>'Senior H'!H167</f>
        <v/>
      </c>
      <c r="M235" s="91" t="str">
        <f>'Senior H'!I201</f>
        <v/>
      </c>
      <c r="N235" s="92" t="str">
        <f>'Senior H'!H201</f>
        <v/>
      </c>
      <c r="O235" s="91" t="str">
        <f>'Senior H'!I235</f>
        <v/>
      </c>
      <c r="P235" s="92" t="str">
        <f>'Senior H'!H235</f>
        <v/>
      </c>
    </row>
    <row r="236" spans="1:20" x14ac:dyDescent="0.25">
      <c r="A236" s="3">
        <f>Inscription!K29</f>
        <v>0</v>
      </c>
      <c r="B236" s="4">
        <f>Inscription!L29</f>
        <v>0</v>
      </c>
      <c r="C236" s="90" t="str">
        <f t="shared" si="10"/>
        <v/>
      </c>
      <c r="D236" s="90" t="str">
        <f t="shared" si="11"/>
        <v/>
      </c>
      <c r="E236" s="91" t="str">
        <f>'Senior H'!I66</f>
        <v/>
      </c>
      <c r="F236" s="92" t="str">
        <f>'Senior H'!H66</f>
        <v/>
      </c>
      <c r="G236" s="91" t="str">
        <f>'Senior H'!I100</f>
        <v/>
      </c>
      <c r="H236" s="92" t="str">
        <f>'Senior H'!H100</f>
        <v/>
      </c>
      <c r="I236" s="91" t="str">
        <f>'Senior H'!I134</f>
        <v/>
      </c>
      <c r="J236" s="92" t="str">
        <f>'Senior H'!H134</f>
        <v/>
      </c>
      <c r="K236" s="91" t="str">
        <f>'Senior H'!I168</f>
        <v/>
      </c>
      <c r="L236" s="92" t="str">
        <f>'Senior H'!H168</f>
        <v/>
      </c>
      <c r="M236" s="91" t="str">
        <f>'Senior H'!I202</f>
        <v/>
      </c>
      <c r="N236" s="92" t="str">
        <f>'Senior H'!H202</f>
        <v/>
      </c>
      <c r="O236" s="91" t="str">
        <f>'Senior H'!I236</f>
        <v/>
      </c>
      <c r="P236" s="92" t="str">
        <f>'Senior H'!H236</f>
        <v/>
      </c>
    </row>
    <row r="237" spans="1:20" x14ac:dyDescent="0.25">
      <c r="A237" s="3">
        <f>Inscription!K30</f>
        <v>0</v>
      </c>
      <c r="B237" s="4">
        <f>Inscription!L30</f>
        <v>0</v>
      </c>
      <c r="C237" s="90" t="str">
        <f t="shared" si="10"/>
        <v/>
      </c>
      <c r="D237" s="90" t="str">
        <f t="shared" si="11"/>
        <v/>
      </c>
      <c r="E237" s="91" t="str">
        <f>'Senior H'!I67</f>
        <v/>
      </c>
      <c r="F237" s="92" t="str">
        <f>'Senior H'!H67</f>
        <v/>
      </c>
      <c r="G237" s="91" t="str">
        <f>'Senior H'!I101</f>
        <v/>
      </c>
      <c r="H237" s="92" t="str">
        <f>'Senior H'!H101</f>
        <v/>
      </c>
      <c r="I237" s="91" t="str">
        <f>'Senior H'!I135</f>
        <v/>
      </c>
      <c r="J237" s="92" t="str">
        <f>'Senior H'!H135</f>
        <v/>
      </c>
      <c r="K237" s="91" t="str">
        <f>'Senior H'!I169</f>
        <v/>
      </c>
      <c r="L237" s="92" t="str">
        <f>'Senior H'!H169</f>
        <v/>
      </c>
      <c r="M237" s="91" t="str">
        <f>'Senior H'!I203</f>
        <v/>
      </c>
      <c r="N237" s="92" t="str">
        <f>'Senior H'!H203</f>
        <v/>
      </c>
      <c r="O237" s="91" t="str">
        <f>'Senior H'!I237</f>
        <v/>
      </c>
      <c r="P237" s="92" t="str">
        <f>'Senior H'!H237</f>
        <v/>
      </c>
    </row>
    <row r="238" spans="1:20" ht="15.75" thickBot="1" x14ac:dyDescent="0.3">
      <c r="A238" s="5">
        <f>Inscription!K31</f>
        <v>0</v>
      </c>
      <c r="B238" s="6">
        <f>Inscription!L31</f>
        <v>0</v>
      </c>
      <c r="C238" s="93" t="str">
        <f t="shared" si="10"/>
        <v/>
      </c>
      <c r="D238" s="93" t="str">
        <f t="shared" si="11"/>
        <v/>
      </c>
      <c r="E238" s="94" t="str">
        <f>'Senior H'!I68</f>
        <v/>
      </c>
      <c r="F238" s="95" t="str">
        <f>'Senior H'!H68</f>
        <v/>
      </c>
      <c r="G238" s="94" t="str">
        <f>'Senior H'!I102</f>
        <v/>
      </c>
      <c r="H238" s="95" t="str">
        <f>'Senior H'!H102</f>
        <v/>
      </c>
      <c r="I238" s="94" t="str">
        <f>'Senior H'!I136</f>
        <v/>
      </c>
      <c r="J238" s="95" t="str">
        <f>'Senior H'!H136</f>
        <v/>
      </c>
      <c r="K238" s="94" t="str">
        <f>'Senior H'!I170</f>
        <v/>
      </c>
      <c r="L238" s="95" t="str">
        <f>'Senior H'!H170</f>
        <v/>
      </c>
      <c r="M238" s="94" t="str">
        <f>'Senior H'!I204</f>
        <v/>
      </c>
      <c r="N238" s="95" t="str">
        <f>'Senior H'!H204</f>
        <v/>
      </c>
      <c r="O238" s="94" t="str">
        <f>'Senior H'!I238</f>
        <v/>
      </c>
      <c r="P238" s="95" t="str">
        <f>'Senior H'!H238</f>
        <v/>
      </c>
    </row>
    <row r="239" spans="1:20" ht="15.75" thickBot="1" x14ac:dyDescent="0.3"/>
    <row r="240" spans="1:20" s="47" customFormat="1" ht="21.75" thickBot="1" x14ac:dyDescent="0.4">
      <c r="A240" s="400" t="s">
        <v>77</v>
      </c>
      <c r="B240" s="400"/>
      <c r="C240" s="400"/>
      <c r="D240" s="400"/>
      <c r="E240" s="400"/>
      <c r="F240" s="400"/>
      <c r="G240" s="400"/>
      <c r="H240" s="400"/>
      <c r="I240" s="400"/>
      <c r="J240" s="400"/>
      <c r="K240" s="400"/>
      <c r="L240" s="400"/>
      <c r="M240" s="400"/>
      <c r="N240" s="400"/>
      <c r="O240" s="400"/>
      <c r="P240" s="400"/>
      <c r="Q240" s="400"/>
      <c r="R240" s="400"/>
      <c r="S240" s="400"/>
      <c r="T240" s="400"/>
    </row>
    <row r="241" spans="1:20" s="47" customFormat="1" ht="15.75" thickBot="1" x14ac:dyDescent="0.3">
      <c r="A241" s="401" t="s">
        <v>78</v>
      </c>
      <c r="B241" s="401"/>
      <c r="C241" s="401"/>
      <c r="D241" s="401"/>
      <c r="E241" s="401" t="s">
        <v>79</v>
      </c>
      <c r="F241" s="401"/>
      <c r="G241" s="401"/>
      <c r="H241" s="401"/>
      <c r="I241" s="401"/>
      <c r="J241" s="401"/>
      <c r="K241" s="401"/>
      <c r="L241" s="401"/>
      <c r="M241" s="401" t="s">
        <v>80</v>
      </c>
      <c r="N241" s="401"/>
      <c r="O241" s="401"/>
      <c r="P241" s="401"/>
      <c r="Q241" s="401"/>
      <c r="R241" s="401"/>
      <c r="S241" s="401"/>
      <c r="T241" s="401"/>
    </row>
    <row r="242" spans="1:20" s="47" customFormat="1" ht="15.75" thickBot="1" x14ac:dyDescent="0.3">
      <c r="A242" s="48" t="s">
        <v>10</v>
      </c>
      <c r="B242" s="48" t="s">
        <v>11</v>
      </c>
      <c r="C242" s="49" t="s">
        <v>15</v>
      </c>
      <c r="D242" s="49" t="s">
        <v>8</v>
      </c>
      <c r="E242" s="50" t="s">
        <v>10</v>
      </c>
      <c r="F242" s="399" t="s">
        <v>11</v>
      </c>
      <c r="G242" s="399"/>
      <c r="H242" s="399"/>
      <c r="I242" s="399"/>
      <c r="J242" s="399"/>
      <c r="K242" s="51" t="s">
        <v>8</v>
      </c>
      <c r="L242" s="51" t="s">
        <v>15</v>
      </c>
      <c r="M242" s="48" t="s">
        <v>10</v>
      </c>
      <c r="N242" s="397" t="s">
        <v>11</v>
      </c>
      <c r="O242" s="397"/>
      <c r="P242" s="397"/>
      <c r="Q242" s="397"/>
      <c r="R242" s="397"/>
      <c r="S242" s="49" t="s">
        <v>8</v>
      </c>
      <c r="T242" s="49" t="s">
        <v>15</v>
      </c>
    </row>
    <row r="243" spans="1:20" x14ac:dyDescent="0.25">
      <c r="A243" s="55" t="str">
        <f>'Senior F'!A244</f>
        <v>Dam'eauclès</v>
      </c>
      <c r="B243" s="52" t="str">
        <f>'Senior F'!B244</f>
        <v>Caroline Arcand</v>
      </c>
      <c r="C243" s="96">
        <f>'Senior F'!H244</f>
        <v>3</v>
      </c>
      <c r="D243" s="97">
        <f>'Senior F'!I244</f>
        <v>16</v>
      </c>
      <c r="E243" s="55" t="str">
        <f>'Senior F'!A280</f>
        <v>Dam'eauclès</v>
      </c>
      <c r="F243" s="170" t="str">
        <f>'Senior F'!B280</f>
        <v>Caroline Arcand</v>
      </c>
      <c r="G243" s="171"/>
      <c r="H243" s="171"/>
      <c r="I243" s="171"/>
      <c r="J243" s="172"/>
      <c r="K243" s="96">
        <f>'Senior F'!I280</f>
        <v>16</v>
      </c>
      <c r="L243" s="97">
        <f>'Senior F'!H280</f>
        <v>3</v>
      </c>
      <c r="M243" s="55" t="str">
        <f>'Senior F'!A316</f>
        <v>Dam'eauclès</v>
      </c>
      <c r="N243" s="170" t="str">
        <f>'Senior F'!B316</f>
        <v>Caroline Arcand</v>
      </c>
      <c r="O243" s="171"/>
      <c r="P243" s="171"/>
      <c r="Q243" s="171"/>
      <c r="R243" s="172"/>
      <c r="S243" s="96">
        <f>'Senior F'!I316</f>
        <v>18</v>
      </c>
      <c r="T243" s="97">
        <f>'Senior F'!H316</f>
        <v>2</v>
      </c>
    </row>
    <row r="244" spans="1:20" x14ac:dyDescent="0.25">
      <c r="A244" s="56"/>
      <c r="B244" s="53" t="str">
        <f>'Senior F'!B245</f>
        <v>Manuelle Charbonneau</v>
      </c>
      <c r="C244" s="98"/>
      <c r="D244" s="99"/>
      <c r="E244" s="56"/>
      <c r="F244" s="173" t="str">
        <f>'Senior F'!B281</f>
        <v>Myriam Jacques</v>
      </c>
      <c r="G244" s="174"/>
      <c r="H244" s="174"/>
      <c r="I244" s="174"/>
      <c r="J244" s="175"/>
      <c r="K244" s="98"/>
      <c r="L244" s="99"/>
      <c r="M244" s="56"/>
      <c r="N244" s="173" t="str">
        <f>'Senior F'!B317</f>
        <v>Manuelle Charbonneau</v>
      </c>
      <c r="O244" s="174"/>
      <c r="P244" s="174"/>
      <c r="Q244" s="174"/>
      <c r="R244" s="175"/>
      <c r="S244" s="98"/>
      <c r="T244" s="99"/>
    </row>
    <row r="245" spans="1:20" x14ac:dyDescent="0.25">
      <c r="A245" s="56"/>
      <c r="B245" s="53" t="str">
        <f>'Senior F'!B246</f>
        <v>Myriam Jacques</v>
      </c>
      <c r="C245" s="98"/>
      <c r="D245" s="99"/>
      <c r="E245" s="56"/>
      <c r="F245" s="173" t="str">
        <f>'Senior F'!B282</f>
        <v>Tamara Jacques</v>
      </c>
      <c r="G245" s="174"/>
      <c r="H245" s="174"/>
      <c r="I245" s="174"/>
      <c r="J245" s="175"/>
      <c r="K245" s="98"/>
      <c r="L245" s="99"/>
      <c r="M245" s="56"/>
      <c r="N245" s="173" t="str">
        <f>'Senior F'!B318</f>
        <v>Tamara Jacques</v>
      </c>
      <c r="O245" s="174"/>
      <c r="P245" s="174"/>
      <c r="Q245" s="174"/>
      <c r="R245" s="175"/>
      <c r="S245" s="98"/>
      <c r="T245" s="99"/>
    </row>
    <row r="246" spans="1:20" ht="15.75" thickBot="1" x14ac:dyDescent="0.3">
      <c r="A246" s="57"/>
      <c r="B246" s="54" t="str">
        <f>'Senior F'!B247</f>
        <v>Tamara Jacques</v>
      </c>
      <c r="C246" s="100"/>
      <c r="D246" s="101"/>
      <c r="E246" s="57"/>
      <c r="F246" s="176" t="str">
        <f>'Senior F'!B283</f>
        <v>Emma Lajeunesse</v>
      </c>
      <c r="G246" s="177"/>
      <c r="H246" s="177"/>
      <c r="I246" s="177"/>
      <c r="J246" s="178"/>
      <c r="K246" s="100"/>
      <c r="L246" s="101"/>
      <c r="M246" s="57"/>
      <c r="N246" s="176" t="str">
        <f>'Senior F'!B319</f>
        <v>Emma Lajeunesse</v>
      </c>
      <c r="O246" s="177"/>
      <c r="P246" s="177"/>
      <c r="Q246" s="177"/>
      <c r="R246" s="178"/>
      <c r="S246" s="100"/>
      <c r="T246" s="101"/>
    </row>
    <row r="247" spans="1:20" x14ac:dyDescent="0.25">
      <c r="A247" s="55" t="str">
        <f>'Senior F'!A248</f>
        <v>Rouville Surf</v>
      </c>
      <c r="B247" s="52" t="str">
        <f>'Senior F'!B248</f>
        <v>Ana Jaimes</v>
      </c>
      <c r="C247" s="96">
        <f>'Senior F'!H248</f>
        <v>2</v>
      </c>
      <c r="D247" s="97">
        <f>'Senior F'!I248</f>
        <v>18</v>
      </c>
      <c r="E247" s="55" t="str">
        <f>'Senior F'!A284</f>
        <v>Rouville</v>
      </c>
      <c r="F247" s="170" t="str">
        <f>'Senior F'!B284</f>
        <v>Claudine Courteau-Godmaire</v>
      </c>
      <c r="G247" s="171"/>
      <c r="H247" s="171"/>
      <c r="I247" s="171"/>
      <c r="J247" s="172"/>
      <c r="K247" s="96">
        <f>'Senior F'!I284</f>
        <v>18</v>
      </c>
      <c r="L247" s="97">
        <f>'Senior F'!H284</f>
        <v>2</v>
      </c>
      <c r="M247" s="55" t="str">
        <f>'Senior F'!A320</f>
        <v>Rouville Surf</v>
      </c>
      <c r="N247" s="170" t="str">
        <f>'Senior F'!B320</f>
        <v>Claudine Courteau-Godmaire</v>
      </c>
      <c r="O247" s="171"/>
      <c r="P247" s="171"/>
      <c r="Q247" s="171"/>
      <c r="R247" s="172"/>
      <c r="S247" s="96">
        <f>'Senior F'!I320</f>
        <v>16</v>
      </c>
      <c r="T247" s="97">
        <f>'Senior F'!H320</f>
        <v>3</v>
      </c>
    </row>
    <row r="248" spans="1:20" x14ac:dyDescent="0.25">
      <c r="A248" s="56"/>
      <c r="B248" s="53" t="str">
        <f>'Senior F'!B249</f>
        <v>Marie-Hélène Paquette</v>
      </c>
      <c r="C248" s="98"/>
      <c r="D248" s="99"/>
      <c r="E248" s="56"/>
      <c r="F248" s="173" t="str">
        <f>'Senior F'!B285</f>
        <v>Ana Jaimes</v>
      </c>
      <c r="G248" s="174"/>
      <c r="H248" s="174"/>
      <c r="I248" s="174"/>
      <c r="J248" s="175"/>
      <c r="K248" s="98"/>
      <c r="L248" s="99"/>
      <c r="M248" s="56"/>
      <c r="N248" s="173" t="str">
        <f>'Senior F'!B321</f>
        <v>Ana Jaimes</v>
      </c>
      <c r="O248" s="174"/>
      <c r="P248" s="174"/>
      <c r="Q248" s="174"/>
      <c r="R248" s="175"/>
      <c r="S248" s="98"/>
      <c r="T248" s="99"/>
    </row>
    <row r="249" spans="1:20" x14ac:dyDescent="0.25">
      <c r="A249" s="56"/>
      <c r="B249" s="53" t="str">
        <f>'Senior F'!B250</f>
        <v>Mariama Kelta</v>
      </c>
      <c r="C249" s="98"/>
      <c r="D249" s="99"/>
      <c r="E249" s="56"/>
      <c r="F249" s="173" t="str">
        <f>'Senior F'!B286</f>
        <v>Gabrièle St-Georges</v>
      </c>
      <c r="G249" s="174"/>
      <c r="H249" s="174"/>
      <c r="I249" s="174"/>
      <c r="J249" s="175"/>
      <c r="K249" s="98"/>
      <c r="L249" s="99"/>
      <c r="M249" s="56"/>
      <c r="N249" s="173" t="str">
        <f>'Senior F'!B322</f>
        <v>Marie-Hélène Paquette</v>
      </c>
      <c r="O249" s="174"/>
      <c r="P249" s="174"/>
      <c r="Q249" s="174"/>
      <c r="R249" s="175"/>
      <c r="S249" s="98"/>
      <c r="T249" s="99"/>
    </row>
    <row r="250" spans="1:20" ht="15.75" thickBot="1" x14ac:dyDescent="0.3">
      <c r="A250" s="57"/>
      <c r="B250" s="54" t="str">
        <f>'Senior F'!B251</f>
        <v>Claudine Courteau-Godmaire</v>
      </c>
      <c r="C250" s="100"/>
      <c r="D250" s="101"/>
      <c r="E250" s="57"/>
      <c r="F250" s="176" t="str">
        <f>'Senior F'!B287</f>
        <v>Mariama Kelta</v>
      </c>
      <c r="G250" s="177"/>
      <c r="H250" s="177"/>
      <c r="I250" s="177"/>
      <c r="J250" s="178"/>
      <c r="K250" s="100"/>
      <c r="L250" s="101"/>
      <c r="M250" s="57"/>
      <c r="N250" s="176" t="str">
        <f>'Senior F'!B323</f>
        <v>Mariama Kelta</v>
      </c>
      <c r="O250" s="177"/>
      <c r="P250" s="177"/>
      <c r="Q250" s="177"/>
      <c r="R250" s="178"/>
      <c r="S250" s="100"/>
      <c r="T250" s="101"/>
    </row>
    <row r="251" spans="1:20" x14ac:dyDescent="0.25">
      <c r="A251" s="55" t="str">
        <f>'Senior F'!A252</f>
        <v>30deux</v>
      </c>
      <c r="B251" s="52" t="str">
        <f>'Senior F'!B252</f>
        <v>Alexandra Ladouceur</v>
      </c>
      <c r="C251" s="96">
        <f>'Senior F'!H252</f>
        <v>1</v>
      </c>
      <c r="D251" s="97">
        <f>'Senior F'!I252</f>
        <v>20</v>
      </c>
      <c r="E251" s="55" t="str">
        <f>'Senior F'!A288</f>
        <v>30deux</v>
      </c>
      <c r="F251" s="170" t="str">
        <f>'Senior F'!B288</f>
        <v>Alexandra Ladouceur</v>
      </c>
      <c r="G251" s="171"/>
      <c r="H251" s="171"/>
      <c r="I251" s="171"/>
      <c r="J251" s="172"/>
      <c r="K251" s="96">
        <f>'Senior F'!I288</f>
        <v>20</v>
      </c>
      <c r="L251" s="97">
        <f>'Senior F'!H288</f>
        <v>1</v>
      </c>
      <c r="M251" s="55" t="str">
        <f>'Senior F'!A324</f>
        <v>30deux</v>
      </c>
      <c r="N251" s="170" t="str">
        <f>'Senior F'!B324</f>
        <v>Alexandra Ladouceur</v>
      </c>
      <c r="O251" s="171"/>
      <c r="P251" s="171"/>
      <c r="Q251" s="171"/>
      <c r="R251" s="172"/>
      <c r="S251" s="96">
        <f>'Senior F'!I324</f>
        <v>20</v>
      </c>
      <c r="T251" s="97">
        <f>'Senior F'!H324</f>
        <v>1</v>
      </c>
    </row>
    <row r="252" spans="1:20" x14ac:dyDescent="0.25">
      <c r="A252" s="56"/>
      <c r="B252" s="53" t="str">
        <f>'Senior F'!B253</f>
        <v>Noemie Desjardins</v>
      </c>
      <c r="C252" s="98"/>
      <c r="D252" s="99"/>
      <c r="E252" s="56"/>
      <c r="F252" s="173" t="str">
        <f>'Senior F'!B289</f>
        <v>Noemie Desjardins</v>
      </c>
      <c r="G252" s="174"/>
      <c r="H252" s="174"/>
      <c r="I252" s="174"/>
      <c r="J252" s="175"/>
      <c r="K252" s="98"/>
      <c r="L252" s="99"/>
      <c r="M252" s="56"/>
      <c r="N252" s="173" t="str">
        <f>'Senior F'!B325</f>
        <v>Noemie Desjardins</v>
      </c>
      <c r="O252" s="174"/>
      <c r="P252" s="174"/>
      <c r="Q252" s="174"/>
      <c r="R252" s="175"/>
      <c r="S252" s="98"/>
      <c r="T252" s="99"/>
    </row>
    <row r="253" spans="1:20" x14ac:dyDescent="0.25">
      <c r="A253" s="56"/>
      <c r="B253" s="53" t="str">
        <f>'Senior F'!B254</f>
        <v>Camille Gaudreault</v>
      </c>
      <c r="C253" s="98"/>
      <c r="D253" s="99"/>
      <c r="E253" s="56"/>
      <c r="F253" s="173" t="str">
        <f>'Senior F'!B290</f>
        <v>Camille Gaudreault</v>
      </c>
      <c r="G253" s="174"/>
      <c r="H253" s="174"/>
      <c r="I253" s="174"/>
      <c r="J253" s="175"/>
      <c r="K253" s="98"/>
      <c r="L253" s="99"/>
      <c r="M253" s="56"/>
      <c r="N253" s="173" t="str">
        <f>'Senior F'!B326</f>
        <v>Camille Gaudreault</v>
      </c>
      <c r="O253" s="174"/>
      <c r="P253" s="174"/>
      <c r="Q253" s="174"/>
      <c r="R253" s="175"/>
      <c r="S253" s="98"/>
      <c r="T253" s="99"/>
    </row>
    <row r="254" spans="1:20" ht="15.75" thickBot="1" x14ac:dyDescent="0.3">
      <c r="A254" s="57"/>
      <c r="B254" s="54" t="str">
        <f>'Senior F'!B255</f>
        <v>Sarah-Laurence Morin</v>
      </c>
      <c r="C254" s="100"/>
      <c r="D254" s="101"/>
      <c r="E254" s="57"/>
      <c r="F254" s="176" t="str">
        <f>'Senior F'!B291</f>
        <v>Sarah-Laurence Morin</v>
      </c>
      <c r="G254" s="177"/>
      <c r="H254" s="177"/>
      <c r="I254" s="177"/>
      <c r="J254" s="178"/>
      <c r="K254" s="100"/>
      <c r="L254" s="101"/>
      <c r="M254" s="57"/>
      <c r="N254" s="176" t="str">
        <f>'Senior F'!B327</f>
        <v>Sarah-Laurence Morin</v>
      </c>
      <c r="O254" s="177"/>
      <c r="P254" s="177"/>
      <c r="Q254" s="177"/>
      <c r="R254" s="178"/>
      <c r="S254" s="100"/>
      <c r="T254" s="101"/>
    </row>
    <row r="255" spans="1:20" x14ac:dyDescent="0.25">
      <c r="A255" s="55">
        <f>'Senior F'!A256</f>
        <v>0</v>
      </c>
      <c r="B255" s="52">
        <f>'Senior F'!B256</f>
        <v>0</v>
      </c>
      <c r="C255" s="96" t="str">
        <f>'Senior F'!H256</f>
        <v/>
      </c>
      <c r="D255" s="97" t="str">
        <f>'Senior F'!I256</f>
        <v/>
      </c>
      <c r="E255" s="55">
        <f>'Senior F'!A292</f>
        <v>0</v>
      </c>
      <c r="F255" s="170">
        <f>'Senior F'!B292</f>
        <v>0</v>
      </c>
      <c r="G255" s="171"/>
      <c r="H255" s="171"/>
      <c r="I255" s="171"/>
      <c r="J255" s="172"/>
      <c r="K255" s="96" t="str">
        <f>'Senior F'!I292</f>
        <v/>
      </c>
      <c r="L255" s="97" t="str">
        <f>'Senior F'!H292</f>
        <v/>
      </c>
      <c r="M255" s="55">
        <f>'Senior F'!A328</f>
        <v>0</v>
      </c>
      <c r="N255" s="170">
        <f>'Senior F'!B328</f>
        <v>0</v>
      </c>
      <c r="O255" s="171"/>
      <c r="P255" s="171"/>
      <c r="Q255" s="171"/>
      <c r="R255" s="172"/>
      <c r="S255" s="96" t="str">
        <f>'Senior F'!I328</f>
        <v/>
      </c>
      <c r="T255" s="97" t="str">
        <f>'Senior F'!H328</f>
        <v/>
      </c>
    </row>
    <row r="256" spans="1:20" x14ac:dyDescent="0.25">
      <c r="A256" s="56"/>
      <c r="B256" s="53">
        <f>'Senior F'!B257</f>
        <v>0</v>
      </c>
      <c r="C256" s="98"/>
      <c r="D256" s="99"/>
      <c r="E256" s="56"/>
      <c r="F256" s="173">
        <f>'Senior F'!B293</f>
        <v>0</v>
      </c>
      <c r="G256" s="174"/>
      <c r="H256" s="174"/>
      <c r="I256" s="174"/>
      <c r="J256" s="175"/>
      <c r="K256" s="98"/>
      <c r="L256" s="99"/>
      <c r="M256" s="56"/>
      <c r="N256" s="173">
        <f>'Senior F'!B329</f>
        <v>0</v>
      </c>
      <c r="O256" s="174"/>
      <c r="P256" s="174"/>
      <c r="Q256" s="174"/>
      <c r="R256" s="175"/>
      <c r="S256" s="98"/>
      <c r="T256" s="99"/>
    </row>
    <row r="257" spans="1:20" x14ac:dyDescent="0.25">
      <c r="A257" s="56"/>
      <c r="B257" s="53">
        <f>'Senior F'!B258</f>
        <v>0</v>
      </c>
      <c r="C257" s="98"/>
      <c r="D257" s="99"/>
      <c r="E257" s="56"/>
      <c r="F257" s="173">
        <f>'Senior F'!B294</f>
        <v>0</v>
      </c>
      <c r="G257" s="174"/>
      <c r="H257" s="174"/>
      <c r="I257" s="174"/>
      <c r="J257" s="175"/>
      <c r="K257" s="98"/>
      <c r="L257" s="99"/>
      <c r="M257" s="56"/>
      <c r="N257" s="173">
        <f>'Senior F'!B330</f>
        <v>0</v>
      </c>
      <c r="O257" s="174"/>
      <c r="P257" s="174"/>
      <c r="Q257" s="174"/>
      <c r="R257" s="175"/>
      <c r="S257" s="98"/>
      <c r="T257" s="99"/>
    </row>
    <row r="258" spans="1:20" ht="15.75" thickBot="1" x14ac:dyDescent="0.3">
      <c r="A258" s="57"/>
      <c r="B258" s="54">
        <f>'Senior F'!B259</f>
        <v>0</v>
      </c>
      <c r="C258" s="100"/>
      <c r="D258" s="101"/>
      <c r="E258" s="57"/>
      <c r="F258" s="176">
        <f>'Senior F'!B295</f>
        <v>0</v>
      </c>
      <c r="G258" s="177"/>
      <c r="H258" s="177"/>
      <c r="I258" s="177"/>
      <c r="J258" s="178"/>
      <c r="K258" s="100"/>
      <c r="L258" s="101"/>
      <c r="M258" s="57"/>
      <c r="N258" s="176">
        <f>'Senior F'!B331</f>
        <v>0</v>
      </c>
      <c r="O258" s="177"/>
      <c r="P258" s="177"/>
      <c r="Q258" s="177"/>
      <c r="R258" s="178"/>
      <c r="S258" s="100"/>
      <c r="T258" s="101"/>
    </row>
    <row r="259" spans="1:20" x14ac:dyDescent="0.25">
      <c r="A259" s="55">
        <f>'Senior F'!A260</f>
        <v>0</v>
      </c>
      <c r="B259" s="52">
        <f>'Senior F'!B260</f>
        <v>0</v>
      </c>
      <c r="C259" s="96" t="str">
        <f>'Senior F'!H260</f>
        <v/>
      </c>
      <c r="D259" s="97" t="str">
        <f>'Senior F'!I260</f>
        <v/>
      </c>
      <c r="E259" s="55">
        <f>'Senior F'!A296</f>
        <v>0</v>
      </c>
      <c r="F259" s="170">
        <f>'Senior F'!B296</f>
        <v>0</v>
      </c>
      <c r="G259" s="171"/>
      <c r="H259" s="171"/>
      <c r="I259" s="171"/>
      <c r="J259" s="172"/>
      <c r="K259" s="96" t="str">
        <f>'Senior F'!I296</f>
        <v/>
      </c>
      <c r="L259" s="97" t="str">
        <f>'Senior F'!H296</f>
        <v/>
      </c>
      <c r="M259" s="55">
        <f>'Senior F'!A332</f>
        <v>0</v>
      </c>
      <c r="N259" s="170">
        <f>'Senior F'!B332</f>
        <v>0</v>
      </c>
      <c r="O259" s="171"/>
      <c r="P259" s="171"/>
      <c r="Q259" s="171"/>
      <c r="R259" s="172"/>
      <c r="S259" s="96" t="str">
        <f>'Senior F'!I332</f>
        <v/>
      </c>
      <c r="T259" s="97" t="str">
        <f>'Senior F'!H332</f>
        <v/>
      </c>
    </row>
    <row r="260" spans="1:20" x14ac:dyDescent="0.25">
      <c r="A260" s="56"/>
      <c r="B260" s="53">
        <f>'Senior F'!B261</f>
        <v>0</v>
      </c>
      <c r="C260" s="98"/>
      <c r="D260" s="99"/>
      <c r="E260" s="56"/>
      <c r="F260" s="173">
        <f>'Senior F'!B297</f>
        <v>0</v>
      </c>
      <c r="G260" s="174"/>
      <c r="H260" s="174"/>
      <c r="I260" s="174"/>
      <c r="J260" s="175"/>
      <c r="K260" s="98"/>
      <c r="L260" s="99"/>
      <c r="M260" s="56"/>
      <c r="N260" s="173">
        <f>'Senior F'!B333</f>
        <v>0</v>
      </c>
      <c r="O260" s="174"/>
      <c r="P260" s="174"/>
      <c r="Q260" s="174"/>
      <c r="R260" s="175"/>
      <c r="S260" s="98"/>
      <c r="T260" s="99"/>
    </row>
    <row r="261" spans="1:20" x14ac:dyDescent="0.25">
      <c r="A261" s="56"/>
      <c r="B261" s="53">
        <f>'Senior F'!B262</f>
        <v>0</v>
      </c>
      <c r="C261" s="98"/>
      <c r="D261" s="99"/>
      <c r="E261" s="56"/>
      <c r="F261" s="173">
        <f>'Senior F'!B298</f>
        <v>0</v>
      </c>
      <c r="G261" s="174"/>
      <c r="H261" s="174"/>
      <c r="I261" s="174"/>
      <c r="J261" s="175"/>
      <c r="K261" s="98"/>
      <c r="L261" s="99"/>
      <c r="M261" s="56"/>
      <c r="N261" s="173">
        <f>'Senior F'!B334</f>
        <v>0</v>
      </c>
      <c r="O261" s="174"/>
      <c r="P261" s="174"/>
      <c r="Q261" s="174"/>
      <c r="R261" s="175"/>
      <c r="S261" s="98"/>
      <c r="T261" s="99"/>
    </row>
    <row r="262" spans="1:20" ht="15.75" thickBot="1" x14ac:dyDescent="0.3">
      <c r="A262" s="57"/>
      <c r="B262" s="54">
        <f>'Senior F'!B263</f>
        <v>0</v>
      </c>
      <c r="C262" s="100"/>
      <c r="D262" s="101"/>
      <c r="E262" s="57"/>
      <c r="F262" s="176">
        <f>'Senior F'!B299</f>
        <v>0</v>
      </c>
      <c r="G262" s="177"/>
      <c r="H262" s="177"/>
      <c r="I262" s="177"/>
      <c r="J262" s="178"/>
      <c r="K262" s="100"/>
      <c r="L262" s="101"/>
      <c r="M262" s="57"/>
      <c r="N262" s="176">
        <f>'Senior F'!B335</f>
        <v>0</v>
      </c>
      <c r="O262" s="177"/>
      <c r="P262" s="177"/>
      <c r="Q262" s="177"/>
      <c r="R262" s="178"/>
      <c r="S262" s="100"/>
      <c r="T262" s="101"/>
    </row>
    <row r="263" spans="1:20" x14ac:dyDescent="0.25">
      <c r="A263" s="55">
        <f>'Senior F'!A264</f>
        <v>0</v>
      </c>
      <c r="B263" s="52">
        <f>'Senior F'!B264</f>
        <v>0</v>
      </c>
      <c r="C263" s="96" t="str">
        <f>'Senior F'!H264</f>
        <v/>
      </c>
      <c r="D263" s="97" t="str">
        <f>'Senior F'!I264</f>
        <v/>
      </c>
      <c r="E263" s="55">
        <f>'Senior F'!A300</f>
        <v>0</v>
      </c>
      <c r="F263" s="170">
        <f>'Senior F'!B300</f>
        <v>0</v>
      </c>
      <c r="G263" s="171"/>
      <c r="H263" s="171"/>
      <c r="I263" s="171"/>
      <c r="J263" s="172"/>
      <c r="K263" s="96" t="str">
        <f>'Senior F'!I300</f>
        <v/>
      </c>
      <c r="L263" s="97" t="str">
        <f>'Senior F'!H300</f>
        <v/>
      </c>
      <c r="M263" s="55">
        <f>'Senior F'!A336</f>
        <v>0</v>
      </c>
      <c r="N263" s="170">
        <f>'Senior F'!B336</f>
        <v>0</v>
      </c>
      <c r="O263" s="171"/>
      <c r="P263" s="171"/>
      <c r="Q263" s="171"/>
      <c r="R263" s="172"/>
      <c r="S263" s="96" t="str">
        <f>'Senior F'!I336</f>
        <v/>
      </c>
      <c r="T263" s="97" t="str">
        <f>'Senior F'!H336</f>
        <v/>
      </c>
    </row>
    <row r="264" spans="1:20" x14ac:dyDescent="0.25">
      <c r="A264" s="56"/>
      <c r="B264" s="53">
        <f>'Senior F'!B265</f>
        <v>0</v>
      </c>
      <c r="C264" s="98"/>
      <c r="D264" s="99"/>
      <c r="E264" s="56"/>
      <c r="F264" s="173">
        <f>'Senior F'!B301</f>
        <v>0</v>
      </c>
      <c r="G264" s="174"/>
      <c r="H264" s="174"/>
      <c r="I264" s="174"/>
      <c r="J264" s="175"/>
      <c r="K264" s="98"/>
      <c r="L264" s="99"/>
      <c r="M264" s="56"/>
      <c r="N264" s="173">
        <f>'Senior F'!B337</f>
        <v>0</v>
      </c>
      <c r="O264" s="174"/>
      <c r="P264" s="174"/>
      <c r="Q264" s="174"/>
      <c r="R264" s="175"/>
      <c r="S264" s="98"/>
      <c r="T264" s="99"/>
    </row>
    <row r="265" spans="1:20" x14ac:dyDescent="0.25">
      <c r="A265" s="56"/>
      <c r="B265" s="53">
        <f>'Senior F'!B266</f>
        <v>0</v>
      </c>
      <c r="C265" s="98"/>
      <c r="D265" s="99"/>
      <c r="E265" s="56"/>
      <c r="F265" s="173">
        <f>'Senior F'!B302</f>
        <v>0</v>
      </c>
      <c r="G265" s="174"/>
      <c r="H265" s="174"/>
      <c r="I265" s="174"/>
      <c r="J265" s="175"/>
      <c r="K265" s="98"/>
      <c r="L265" s="99"/>
      <c r="M265" s="56"/>
      <c r="N265" s="173">
        <f>'Senior F'!B338</f>
        <v>0</v>
      </c>
      <c r="O265" s="174"/>
      <c r="P265" s="174"/>
      <c r="Q265" s="174"/>
      <c r="R265" s="175"/>
      <c r="S265" s="98"/>
      <c r="T265" s="99"/>
    </row>
    <row r="266" spans="1:20" ht="15.75" thickBot="1" x14ac:dyDescent="0.3">
      <c r="A266" s="57"/>
      <c r="B266" s="54">
        <f>'Senior F'!B267</f>
        <v>0</v>
      </c>
      <c r="C266" s="100"/>
      <c r="D266" s="101"/>
      <c r="E266" s="57"/>
      <c r="F266" s="176">
        <f>'Senior F'!B303</f>
        <v>0</v>
      </c>
      <c r="G266" s="177"/>
      <c r="H266" s="177"/>
      <c r="I266" s="177"/>
      <c r="J266" s="178"/>
      <c r="K266" s="100"/>
      <c r="L266" s="101"/>
      <c r="M266" s="57"/>
      <c r="N266" s="176">
        <f>'Senior F'!B339</f>
        <v>0</v>
      </c>
      <c r="O266" s="177"/>
      <c r="P266" s="177"/>
      <c r="Q266" s="177"/>
      <c r="R266" s="178"/>
      <c r="S266" s="100"/>
      <c r="T266" s="101"/>
    </row>
    <row r="267" spans="1:20" x14ac:dyDescent="0.25">
      <c r="A267" s="55">
        <f>'Senior F'!A268</f>
        <v>0</v>
      </c>
      <c r="B267" s="52">
        <f>'Senior F'!B268</f>
        <v>0</v>
      </c>
      <c r="C267" s="96" t="str">
        <f>'Senior F'!H268</f>
        <v/>
      </c>
      <c r="D267" s="97" t="str">
        <f>'Senior F'!I268</f>
        <v/>
      </c>
      <c r="E267" s="55">
        <f>'Senior F'!A304</f>
        <v>0</v>
      </c>
      <c r="F267" s="170">
        <f>'Senior F'!B304</f>
        <v>0</v>
      </c>
      <c r="G267" s="171"/>
      <c r="H267" s="171"/>
      <c r="I267" s="171"/>
      <c r="J267" s="172"/>
      <c r="K267" s="96" t="str">
        <f>'Senior F'!I304</f>
        <v/>
      </c>
      <c r="L267" s="97" t="str">
        <f>'Senior F'!H304</f>
        <v/>
      </c>
      <c r="M267" s="55">
        <f>'Senior F'!A340</f>
        <v>0</v>
      </c>
      <c r="N267" s="170">
        <f>'Senior F'!B340</f>
        <v>0</v>
      </c>
      <c r="O267" s="171"/>
      <c r="P267" s="171"/>
      <c r="Q267" s="171"/>
      <c r="R267" s="172"/>
      <c r="S267" s="96" t="str">
        <f>'Senior F'!I340</f>
        <v/>
      </c>
      <c r="T267" s="97" t="str">
        <f>'Senior F'!H340</f>
        <v/>
      </c>
    </row>
    <row r="268" spans="1:20" x14ac:dyDescent="0.25">
      <c r="A268" s="56"/>
      <c r="B268" s="53">
        <f>'Senior F'!B269</f>
        <v>0</v>
      </c>
      <c r="C268" s="98"/>
      <c r="D268" s="99"/>
      <c r="E268" s="56"/>
      <c r="F268" s="173">
        <f>'Senior F'!B305</f>
        <v>0</v>
      </c>
      <c r="G268" s="174"/>
      <c r="H268" s="174"/>
      <c r="I268" s="174"/>
      <c r="J268" s="175"/>
      <c r="K268" s="98"/>
      <c r="L268" s="99"/>
      <c r="M268" s="56"/>
      <c r="N268" s="173">
        <f>'Senior F'!B341</f>
        <v>0</v>
      </c>
      <c r="O268" s="174"/>
      <c r="P268" s="174"/>
      <c r="Q268" s="174"/>
      <c r="R268" s="175"/>
      <c r="S268" s="98"/>
      <c r="T268" s="99"/>
    </row>
    <row r="269" spans="1:20" x14ac:dyDescent="0.25">
      <c r="A269" s="56"/>
      <c r="B269" s="53">
        <f>'Senior F'!B270</f>
        <v>0</v>
      </c>
      <c r="C269" s="98"/>
      <c r="D269" s="99"/>
      <c r="E269" s="56"/>
      <c r="F269" s="173">
        <f>'Senior F'!B306</f>
        <v>0</v>
      </c>
      <c r="G269" s="174"/>
      <c r="H269" s="174"/>
      <c r="I269" s="174"/>
      <c r="J269" s="175"/>
      <c r="K269" s="98"/>
      <c r="L269" s="99"/>
      <c r="M269" s="56"/>
      <c r="N269" s="173">
        <f>'Senior F'!B342</f>
        <v>0</v>
      </c>
      <c r="O269" s="174"/>
      <c r="P269" s="174"/>
      <c r="Q269" s="174"/>
      <c r="R269" s="175"/>
      <c r="S269" s="98"/>
      <c r="T269" s="99"/>
    </row>
    <row r="270" spans="1:20" ht="15.75" thickBot="1" x14ac:dyDescent="0.3">
      <c r="A270" s="57"/>
      <c r="B270" s="54">
        <f>'Senior F'!B271</f>
        <v>0</v>
      </c>
      <c r="C270" s="100"/>
      <c r="D270" s="101"/>
      <c r="E270" s="57"/>
      <c r="F270" s="176">
        <f>'Senior F'!B307</f>
        <v>0</v>
      </c>
      <c r="G270" s="177"/>
      <c r="H270" s="177"/>
      <c r="I270" s="177"/>
      <c r="J270" s="178"/>
      <c r="K270" s="100"/>
      <c r="L270" s="101"/>
      <c r="M270" s="57"/>
      <c r="N270" s="176">
        <f>'Senior F'!B343</f>
        <v>0</v>
      </c>
      <c r="O270" s="177"/>
      <c r="P270" s="177"/>
      <c r="Q270" s="177"/>
      <c r="R270" s="178"/>
      <c r="S270" s="100"/>
      <c r="T270" s="101"/>
    </row>
    <row r="271" spans="1:20" x14ac:dyDescent="0.25">
      <c r="A271" s="55">
        <f>'Senior F'!A272</f>
        <v>0</v>
      </c>
      <c r="B271" s="52">
        <f>'Senior F'!B272</f>
        <v>0</v>
      </c>
      <c r="C271" s="96" t="str">
        <f>'Senior F'!H272</f>
        <v/>
      </c>
      <c r="D271" s="97" t="str">
        <f>'Senior F'!I272</f>
        <v/>
      </c>
      <c r="E271" s="55">
        <f>'Senior F'!A308</f>
        <v>0</v>
      </c>
      <c r="F271" s="170">
        <f>'Senior F'!B308</f>
        <v>0</v>
      </c>
      <c r="G271" s="171"/>
      <c r="H271" s="171"/>
      <c r="I271" s="171"/>
      <c r="J271" s="172"/>
      <c r="K271" s="96" t="str">
        <f>'Senior F'!I308</f>
        <v/>
      </c>
      <c r="L271" s="97" t="str">
        <f>'Senior F'!H308</f>
        <v/>
      </c>
      <c r="M271" s="55">
        <f>'Senior F'!A344</f>
        <v>0</v>
      </c>
      <c r="N271" s="170">
        <f>'Senior F'!B344</f>
        <v>0</v>
      </c>
      <c r="O271" s="171"/>
      <c r="P271" s="171"/>
      <c r="Q271" s="171"/>
      <c r="R271" s="172"/>
      <c r="S271" s="96" t="str">
        <f>'Senior F'!I344</f>
        <v/>
      </c>
      <c r="T271" s="97" t="str">
        <f>'Senior F'!H344</f>
        <v/>
      </c>
    </row>
    <row r="272" spans="1:20" x14ac:dyDescent="0.25">
      <c r="A272" s="56"/>
      <c r="B272" s="53">
        <f>'Senior F'!B273</f>
        <v>0</v>
      </c>
      <c r="C272" s="98"/>
      <c r="D272" s="99"/>
      <c r="E272" s="56"/>
      <c r="F272" s="173">
        <f>'Senior F'!B309</f>
        <v>0</v>
      </c>
      <c r="G272" s="174"/>
      <c r="H272" s="174"/>
      <c r="I272" s="174"/>
      <c r="J272" s="175"/>
      <c r="K272" s="98"/>
      <c r="L272" s="99"/>
      <c r="M272" s="56"/>
      <c r="N272" s="173">
        <f>'Senior F'!B345</f>
        <v>0</v>
      </c>
      <c r="O272" s="174"/>
      <c r="P272" s="174"/>
      <c r="Q272" s="174"/>
      <c r="R272" s="175"/>
      <c r="S272" s="98"/>
      <c r="T272" s="99"/>
    </row>
    <row r="273" spans="1:20" x14ac:dyDescent="0.25">
      <c r="A273" s="56"/>
      <c r="B273" s="53">
        <f>'Senior F'!B274</f>
        <v>0</v>
      </c>
      <c r="C273" s="98"/>
      <c r="D273" s="99"/>
      <c r="E273" s="56"/>
      <c r="F273" s="173">
        <f>'Senior F'!B310</f>
        <v>0</v>
      </c>
      <c r="G273" s="174"/>
      <c r="H273" s="174"/>
      <c r="I273" s="174"/>
      <c r="J273" s="175"/>
      <c r="K273" s="98"/>
      <c r="L273" s="99"/>
      <c r="M273" s="56"/>
      <c r="N273" s="173">
        <f>'Senior F'!B346</f>
        <v>0</v>
      </c>
      <c r="O273" s="174"/>
      <c r="P273" s="174"/>
      <c r="Q273" s="174"/>
      <c r="R273" s="175"/>
      <c r="S273" s="98"/>
      <c r="T273" s="99"/>
    </row>
    <row r="274" spans="1:20" ht="15.75" thickBot="1" x14ac:dyDescent="0.3">
      <c r="A274" s="57"/>
      <c r="B274" s="54">
        <f>'Senior F'!B275</f>
        <v>0</v>
      </c>
      <c r="C274" s="100"/>
      <c r="D274" s="101"/>
      <c r="E274" s="57"/>
      <c r="F274" s="176">
        <f>'Senior F'!B311</f>
        <v>0</v>
      </c>
      <c r="G274" s="177"/>
      <c r="H274" s="177"/>
      <c r="I274" s="177"/>
      <c r="J274" s="178"/>
      <c r="K274" s="100"/>
      <c r="L274" s="101"/>
      <c r="M274" s="57"/>
      <c r="N274" s="176">
        <f>'Senior F'!B347</f>
        <v>0</v>
      </c>
      <c r="O274" s="177"/>
      <c r="P274" s="177"/>
      <c r="Q274" s="177"/>
      <c r="R274" s="178"/>
      <c r="S274" s="100"/>
      <c r="T274" s="101"/>
    </row>
    <row r="275" spans="1:20" ht="15.75" thickBot="1" x14ac:dyDescent="0.3"/>
    <row r="276" spans="1:20" s="47" customFormat="1" ht="21.75" thickBot="1" x14ac:dyDescent="0.4">
      <c r="A276" s="400" t="s">
        <v>81</v>
      </c>
      <c r="B276" s="400"/>
      <c r="C276" s="400"/>
      <c r="D276" s="400"/>
      <c r="E276" s="400"/>
      <c r="F276" s="400"/>
      <c r="G276" s="400"/>
      <c r="H276" s="400"/>
      <c r="I276" s="400"/>
      <c r="J276" s="400"/>
      <c r="K276" s="400"/>
      <c r="L276" s="400"/>
      <c r="M276" s="400"/>
      <c r="N276" s="400"/>
      <c r="O276" s="400"/>
      <c r="P276" s="400"/>
      <c r="Q276" s="400"/>
      <c r="R276" s="400"/>
      <c r="S276" s="400"/>
      <c r="T276" s="400"/>
    </row>
    <row r="277" spans="1:20" s="47" customFormat="1" ht="15.75" thickBot="1" x14ac:dyDescent="0.3">
      <c r="A277" s="401" t="s">
        <v>78</v>
      </c>
      <c r="B277" s="401"/>
      <c r="C277" s="401"/>
      <c r="D277" s="401"/>
      <c r="E277" s="401" t="s">
        <v>79</v>
      </c>
      <c r="F277" s="401"/>
      <c r="G277" s="401"/>
      <c r="H277" s="401"/>
      <c r="I277" s="401"/>
      <c r="J277" s="401"/>
      <c r="K277" s="401"/>
      <c r="L277" s="401"/>
      <c r="M277" s="401" t="s">
        <v>80</v>
      </c>
      <c r="N277" s="401"/>
      <c r="O277" s="401"/>
      <c r="P277" s="401"/>
      <c r="Q277" s="401"/>
      <c r="R277" s="401"/>
      <c r="S277" s="401"/>
      <c r="T277" s="401"/>
    </row>
    <row r="278" spans="1:20" s="47" customFormat="1" ht="15.75" thickBot="1" x14ac:dyDescent="0.3">
      <c r="A278" s="48" t="s">
        <v>10</v>
      </c>
      <c r="B278" s="48" t="s">
        <v>11</v>
      </c>
      <c r="C278" s="49" t="s">
        <v>15</v>
      </c>
      <c r="D278" s="49" t="s">
        <v>8</v>
      </c>
      <c r="E278" s="50" t="s">
        <v>10</v>
      </c>
      <c r="F278" s="399" t="s">
        <v>11</v>
      </c>
      <c r="G278" s="399"/>
      <c r="H278" s="399"/>
      <c r="I278" s="399"/>
      <c r="J278" s="399"/>
      <c r="K278" s="51" t="s">
        <v>8</v>
      </c>
      <c r="L278" s="51" t="s">
        <v>15</v>
      </c>
      <c r="M278" s="48" t="s">
        <v>10</v>
      </c>
      <c r="N278" s="397" t="s">
        <v>11</v>
      </c>
      <c r="O278" s="397"/>
      <c r="P278" s="397"/>
      <c r="Q278" s="397"/>
      <c r="R278" s="397"/>
      <c r="S278" s="49" t="s">
        <v>8</v>
      </c>
      <c r="T278" s="49" t="s">
        <v>15</v>
      </c>
    </row>
    <row r="279" spans="1:20" x14ac:dyDescent="0.25">
      <c r="A279" s="55" t="str">
        <f>'Senior H'!A243</f>
        <v>Dam'eauclès</v>
      </c>
      <c r="B279" s="52" t="str">
        <f>'Senior H'!B243</f>
        <v>Charles Girouard</v>
      </c>
      <c r="C279" s="96">
        <f>'Senior H'!H243</f>
        <v>3</v>
      </c>
      <c r="D279" s="97">
        <f>'Senior H'!I243</f>
        <v>16</v>
      </c>
      <c r="E279" s="55" t="str">
        <f>'Senior H'!A279</f>
        <v>Dam'eauclès</v>
      </c>
      <c r="F279" s="170" t="str">
        <f>'Senior H'!B279</f>
        <v>Charles Girouard</v>
      </c>
      <c r="G279" s="171"/>
      <c r="H279" s="171"/>
      <c r="I279" s="171"/>
      <c r="J279" s="172"/>
      <c r="K279" s="96">
        <f>'Senior H'!I279</f>
        <v>16</v>
      </c>
      <c r="L279" s="97">
        <f>'Senior H'!H279</f>
        <v>3</v>
      </c>
      <c r="M279" s="55" t="str">
        <f>'Senior H'!A315</f>
        <v>30deux</v>
      </c>
      <c r="N279" s="170" t="str">
        <f>'Senior H'!B315</f>
        <v>Thomas Lavoie</v>
      </c>
      <c r="O279" s="171"/>
      <c r="P279" s="171"/>
      <c r="Q279" s="171"/>
      <c r="R279" s="172"/>
      <c r="S279" s="96">
        <f>'Senior H'!I315</f>
        <v>20</v>
      </c>
      <c r="T279" s="97">
        <f>'Senior H'!H315</f>
        <v>1</v>
      </c>
    </row>
    <row r="280" spans="1:20" x14ac:dyDescent="0.25">
      <c r="A280" s="56"/>
      <c r="B280" s="53" t="str">
        <f>'Senior H'!B244</f>
        <v>Julien Turgeon</v>
      </c>
      <c r="C280" s="98"/>
      <c r="D280" s="99"/>
      <c r="E280" s="56"/>
      <c r="F280" s="173" t="str">
        <f>'Senior H'!B280</f>
        <v>Julien Turgeon</v>
      </c>
      <c r="G280" s="174"/>
      <c r="H280" s="174"/>
      <c r="I280" s="174"/>
      <c r="J280" s="175"/>
      <c r="K280" s="98"/>
      <c r="L280" s="99"/>
      <c r="M280" s="56"/>
      <c r="N280" s="173" t="str">
        <f>'Senior H'!B316</f>
        <v>Marco Patriarco</v>
      </c>
      <c r="O280" s="174"/>
      <c r="P280" s="174"/>
      <c r="Q280" s="174"/>
      <c r="R280" s="175"/>
      <c r="S280" s="98"/>
      <c r="T280" s="99"/>
    </row>
    <row r="281" spans="1:20" x14ac:dyDescent="0.25">
      <c r="A281" s="56"/>
      <c r="B281" s="53" t="str">
        <f>'Senior H'!B245</f>
        <v>Jacob Rousson</v>
      </c>
      <c r="C281" s="98"/>
      <c r="D281" s="99"/>
      <c r="E281" s="56"/>
      <c r="F281" s="173" t="str">
        <f>'Senior H'!B281</f>
        <v>Jacob Rousson</v>
      </c>
      <c r="G281" s="174"/>
      <c r="H281" s="174"/>
      <c r="I281" s="174"/>
      <c r="J281" s="175"/>
      <c r="K281" s="98"/>
      <c r="L281" s="99"/>
      <c r="M281" s="56"/>
      <c r="N281" s="173" t="str">
        <f>'Senior H'!B317</f>
        <v>François Houle</v>
      </c>
      <c r="O281" s="174"/>
      <c r="P281" s="174"/>
      <c r="Q281" s="174"/>
      <c r="R281" s="175"/>
      <c r="S281" s="98"/>
      <c r="T281" s="99"/>
    </row>
    <row r="282" spans="1:20" ht="15.75" thickBot="1" x14ac:dyDescent="0.3">
      <c r="A282" s="57"/>
      <c r="B282" s="54" t="str">
        <f>'Senior H'!B246</f>
        <v>James Williamson</v>
      </c>
      <c r="C282" s="100"/>
      <c r="D282" s="101"/>
      <c r="E282" s="57"/>
      <c r="F282" s="176" t="str">
        <f>'Senior H'!B282</f>
        <v>James Williamson</v>
      </c>
      <c r="G282" s="177"/>
      <c r="H282" s="177"/>
      <c r="I282" s="177"/>
      <c r="J282" s="178"/>
      <c r="K282" s="100"/>
      <c r="L282" s="101"/>
      <c r="M282" s="57"/>
      <c r="N282" s="176" t="str">
        <f>'Senior H'!B318</f>
        <v>Maxime Chamberlant</v>
      </c>
      <c r="O282" s="177"/>
      <c r="P282" s="177"/>
      <c r="Q282" s="177"/>
      <c r="R282" s="178"/>
      <c r="S282" s="100"/>
      <c r="T282" s="101"/>
    </row>
    <row r="283" spans="1:20" x14ac:dyDescent="0.25">
      <c r="A283" s="55" t="str">
        <f>'Senior H'!A247</f>
        <v>30deux</v>
      </c>
      <c r="B283" s="52" t="str">
        <f>'Senior H'!B247</f>
        <v>Thomas Lavoie</v>
      </c>
      <c r="C283" s="96">
        <f>'Senior H'!H247</f>
        <v>1</v>
      </c>
      <c r="D283" s="97">
        <f>'Senior H'!I247</f>
        <v>20</v>
      </c>
      <c r="E283" s="55" t="str">
        <f>'Senior H'!A283</f>
        <v>30deux</v>
      </c>
      <c r="F283" s="170" t="str">
        <f>'Senior H'!B283</f>
        <v>Thomas Lavoie</v>
      </c>
      <c r="G283" s="171"/>
      <c r="H283" s="171"/>
      <c r="I283" s="171"/>
      <c r="J283" s="172"/>
      <c r="K283" s="96">
        <f>'Senior H'!I283</f>
        <v>20</v>
      </c>
      <c r="L283" s="97">
        <f>'Senior H'!H283</f>
        <v>1</v>
      </c>
      <c r="M283" s="55" t="str">
        <f>'Senior H'!A319</f>
        <v>CSRN</v>
      </c>
      <c r="N283" s="170" t="str">
        <f>'Senior H'!B319</f>
        <v>Kamil Romdhani</v>
      </c>
      <c r="O283" s="171"/>
      <c r="P283" s="171"/>
      <c r="Q283" s="171"/>
      <c r="R283" s="172"/>
      <c r="S283" s="96">
        <f>'Senior H'!I319</f>
        <v>18</v>
      </c>
      <c r="T283" s="97">
        <f>'Senior H'!H319</f>
        <v>2</v>
      </c>
    </row>
    <row r="284" spans="1:20" x14ac:dyDescent="0.25">
      <c r="A284" s="56"/>
      <c r="B284" s="53" t="str">
        <f>'Senior H'!B248</f>
        <v>Marco Patriarco</v>
      </c>
      <c r="C284" s="98"/>
      <c r="D284" s="99"/>
      <c r="E284" s="56"/>
      <c r="F284" s="173" t="str">
        <f>'Senior H'!B284</f>
        <v>Samuel Léversque</v>
      </c>
      <c r="G284" s="174"/>
      <c r="H284" s="174"/>
      <c r="I284" s="174"/>
      <c r="J284" s="175"/>
      <c r="K284" s="98"/>
      <c r="L284" s="99"/>
      <c r="M284" s="56"/>
      <c r="N284" s="173" t="str">
        <f>'Senior H'!B320</f>
        <v>Ismael Chakir</v>
      </c>
      <c r="O284" s="174"/>
      <c r="P284" s="174"/>
      <c r="Q284" s="174"/>
      <c r="R284" s="175"/>
      <c r="S284" s="98"/>
      <c r="T284" s="99"/>
    </row>
    <row r="285" spans="1:20" x14ac:dyDescent="0.25">
      <c r="A285" s="56"/>
      <c r="B285" s="53" t="str">
        <f>'Senior H'!B249</f>
        <v>François Houle</v>
      </c>
      <c r="C285" s="98"/>
      <c r="D285" s="99"/>
      <c r="E285" s="56"/>
      <c r="F285" s="173" t="str">
        <f>'Senior H'!B285</f>
        <v>François Houle</v>
      </c>
      <c r="G285" s="174"/>
      <c r="H285" s="174"/>
      <c r="I285" s="174"/>
      <c r="J285" s="175"/>
      <c r="K285" s="98"/>
      <c r="L285" s="99"/>
      <c r="M285" s="56"/>
      <c r="N285" s="173" t="str">
        <f>'Senior H'!B321</f>
        <v>William Laurence</v>
      </c>
      <c r="O285" s="174"/>
      <c r="P285" s="174"/>
      <c r="Q285" s="174"/>
      <c r="R285" s="175"/>
      <c r="S285" s="98"/>
      <c r="T285" s="99"/>
    </row>
    <row r="286" spans="1:20" ht="15.75" thickBot="1" x14ac:dyDescent="0.3">
      <c r="A286" s="57"/>
      <c r="B286" s="54" t="str">
        <f>'Senior H'!B250</f>
        <v>Maxime Chamberlant</v>
      </c>
      <c r="C286" s="100"/>
      <c r="D286" s="101"/>
      <c r="E286" s="57"/>
      <c r="F286" s="176" t="str">
        <f>'Senior H'!B286</f>
        <v>Maxime Chamberlant</v>
      </c>
      <c r="G286" s="177"/>
      <c r="H286" s="177"/>
      <c r="I286" s="177"/>
      <c r="J286" s="178"/>
      <c r="K286" s="100"/>
      <c r="L286" s="101"/>
      <c r="M286" s="57"/>
      <c r="N286" s="176" t="str">
        <f>'Senior H'!B322</f>
        <v>Malik Romdhani</v>
      </c>
      <c r="O286" s="177"/>
      <c r="P286" s="177"/>
      <c r="Q286" s="177"/>
      <c r="R286" s="178"/>
      <c r="S286" s="100"/>
      <c r="T286" s="101"/>
    </row>
    <row r="287" spans="1:20" x14ac:dyDescent="0.25">
      <c r="A287" s="55" t="str">
        <f>'Senior H'!A251</f>
        <v>CSRN</v>
      </c>
      <c r="B287" s="52" t="str">
        <f>'Senior H'!B251</f>
        <v>Kamil Romdhani</v>
      </c>
      <c r="C287" s="96">
        <f>'Senior H'!H251</f>
        <v>2</v>
      </c>
      <c r="D287" s="97">
        <f>'Senior H'!I251</f>
        <v>18</v>
      </c>
      <c r="E287" s="55" t="str">
        <f>'Senior H'!A287</f>
        <v>CSRN</v>
      </c>
      <c r="F287" s="170" t="str">
        <f>'Senior H'!B287</f>
        <v>Kamil Romdhani</v>
      </c>
      <c r="G287" s="171"/>
      <c r="H287" s="171"/>
      <c r="I287" s="171"/>
      <c r="J287" s="172"/>
      <c r="K287" s="96">
        <f>'Senior H'!I287</f>
        <v>18</v>
      </c>
      <c r="L287" s="97">
        <f>'Senior H'!H287</f>
        <v>2</v>
      </c>
      <c r="M287" s="55" t="str">
        <f>'Senior H'!A323</f>
        <v>Dam'eauclès</v>
      </c>
      <c r="N287" s="170" t="str">
        <f>'Senior H'!B323</f>
        <v>Charles Girouard</v>
      </c>
      <c r="O287" s="171"/>
      <c r="P287" s="171"/>
      <c r="Q287" s="171"/>
      <c r="R287" s="172"/>
      <c r="S287" s="96">
        <f>'Senior H'!I323</f>
        <v>16</v>
      </c>
      <c r="T287" s="97">
        <f>'Senior H'!H323</f>
        <v>3</v>
      </c>
    </row>
    <row r="288" spans="1:20" x14ac:dyDescent="0.25">
      <c r="A288" s="56"/>
      <c r="B288" s="53" t="str">
        <f>'Senior H'!B252</f>
        <v>Ismael Chakir</v>
      </c>
      <c r="C288" s="98"/>
      <c r="D288" s="99"/>
      <c r="E288" s="56"/>
      <c r="F288" s="173" t="str">
        <f>'Senior H'!B288</f>
        <v>Ismael Chakir</v>
      </c>
      <c r="G288" s="174"/>
      <c r="H288" s="174"/>
      <c r="I288" s="174"/>
      <c r="J288" s="175"/>
      <c r="K288" s="98"/>
      <c r="L288" s="99"/>
      <c r="M288" s="56"/>
      <c r="N288" s="173" t="str">
        <f>'Senior H'!B324</f>
        <v>Julien Turgeon</v>
      </c>
      <c r="O288" s="174"/>
      <c r="P288" s="174"/>
      <c r="Q288" s="174"/>
      <c r="R288" s="175"/>
      <c r="S288" s="98"/>
      <c r="T288" s="99"/>
    </row>
    <row r="289" spans="1:20" x14ac:dyDescent="0.25">
      <c r="A289" s="56"/>
      <c r="B289" s="53" t="str">
        <f>'Senior H'!B253</f>
        <v>William Laurence</v>
      </c>
      <c r="C289" s="98"/>
      <c r="D289" s="99"/>
      <c r="E289" s="56"/>
      <c r="F289" s="173" t="str">
        <f>'Senior H'!B289</f>
        <v>William Laurence</v>
      </c>
      <c r="G289" s="174"/>
      <c r="H289" s="174"/>
      <c r="I289" s="174"/>
      <c r="J289" s="175"/>
      <c r="K289" s="98"/>
      <c r="L289" s="99"/>
      <c r="M289" s="56"/>
      <c r="N289" s="173" t="str">
        <f>'Senior H'!B325</f>
        <v>Jacob Rousson</v>
      </c>
      <c r="O289" s="174"/>
      <c r="P289" s="174"/>
      <c r="Q289" s="174"/>
      <c r="R289" s="175"/>
      <c r="S289" s="98"/>
      <c r="T289" s="99"/>
    </row>
    <row r="290" spans="1:20" ht="15.75" thickBot="1" x14ac:dyDescent="0.3">
      <c r="A290" s="57"/>
      <c r="B290" s="54" t="str">
        <f>'Senior H'!B254</f>
        <v>Malik Romdhani</v>
      </c>
      <c r="C290" s="100"/>
      <c r="D290" s="101"/>
      <c r="E290" s="57"/>
      <c r="F290" s="176" t="str">
        <f>'Senior H'!B290</f>
        <v>Malik Romdhani</v>
      </c>
      <c r="G290" s="177"/>
      <c r="H290" s="177"/>
      <c r="I290" s="177"/>
      <c r="J290" s="178"/>
      <c r="K290" s="100"/>
      <c r="L290" s="101"/>
      <c r="M290" s="57"/>
      <c r="N290" s="176" t="str">
        <f>'Senior H'!B326</f>
        <v>James Williamson</v>
      </c>
      <c r="O290" s="177"/>
      <c r="P290" s="177"/>
      <c r="Q290" s="177"/>
      <c r="R290" s="178"/>
      <c r="S290" s="100"/>
      <c r="T290" s="101"/>
    </row>
    <row r="291" spans="1:20" x14ac:dyDescent="0.25">
      <c r="A291" s="55">
        <f>'Senior H'!A255</f>
        <v>0</v>
      </c>
      <c r="B291" s="52">
        <f>'Senior H'!B255</f>
        <v>0</v>
      </c>
      <c r="C291" s="96" t="str">
        <f>'Senior H'!H255</f>
        <v/>
      </c>
      <c r="D291" s="97" t="str">
        <f>'Senior H'!I255</f>
        <v/>
      </c>
      <c r="E291" s="55">
        <f>'Senior H'!A291</f>
        <v>0</v>
      </c>
      <c r="F291" s="170">
        <f>'Senior H'!B291</f>
        <v>0</v>
      </c>
      <c r="G291" s="171"/>
      <c r="H291" s="171"/>
      <c r="I291" s="171"/>
      <c r="J291" s="172"/>
      <c r="K291" s="96" t="str">
        <f>'Senior H'!I291</f>
        <v/>
      </c>
      <c r="L291" s="97" t="str">
        <f>'Senior H'!H291</f>
        <v/>
      </c>
      <c r="M291" s="55">
        <f>'Senior H'!A327</f>
        <v>0</v>
      </c>
      <c r="N291" s="170">
        <f>'Senior H'!B327</f>
        <v>0</v>
      </c>
      <c r="O291" s="171"/>
      <c r="P291" s="171"/>
      <c r="Q291" s="171"/>
      <c r="R291" s="172"/>
      <c r="S291" s="96" t="str">
        <f>'Senior H'!I327</f>
        <v/>
      </c>
      <c r="T291" s="97" t="str">
        <f>'Senior H'!H327</f>
        <v/>
      </c>
    </row>
    <row r="292" spans="1:20" x14ac:dyDescent="0.25">
      <c r="A292" s="56"/>
      <c r="B292" s="53">
        <f>'Senior H'!B256</f>
        <v>0</v>
      </c>
      <c r="C292" s="98"/>
      <c r="D292" s="99"/>
      <c r="E292" s="56"/>
      <c r="F292" s="173">
        <f>'Senior H'!B292</f>
        <v>0</v>
      </c>
      <c r="G292" s="174"/>
      <c r="H292" s="174"/>
      <c r="I292" s="174"/>
      <c r="J292" s="175"/>
      <c r="K292" s="98"/>
      <c r="L292" s="99"/>
      <c r="M292" s="56"/>
      <c r="N292" s="173">
        <f>'Senior H'!B328</f>
        <v>0</v>
      </c>
      <c r="O292" s="174"/>
      <c r="P292" s="174"/>
      <c r="Q292" s="174"/>
      <c r="R292" s="175"/>
      <c r="S292" s="98"/>
      <c r="T292" s="99"/>
    </row>
    <row r="293" spans="1:20" x14ac:dyDescent="0.25">
      <c r="A293" s="56"/>
      <c r="B293" s="53">
        <f>'Senior H'!B257</f>
        <v>0</v>
      </c>
      <c r="C293" s="98"/>
      <c r="D293" s="99"/>
      <c r="E293" s="56"/>
      <c r="F293" s="173">
        <f>'Senior H'!B293</f>
        <v>0</v>
      </c>
      <c r="G293" s="174"/>
      <c r="H293" s="174"/>
      <c r="I293" s="174"/>
      <c r="J293" s="175"/>
      <c r="K293" s="98"/>
      <c r="L293" s="99"/>
      <c r="M293" s="56"/>
      <c r="N293" s="173">
        <f>'Senior H'!B329</f>
        <v>0</v>
      </c>
      <c r="O293" s="174"/>
      <c r="P293" s="174"/>
      <c r="Q293" s="174"/>
      <c r="R293" s="175"/>
      <c r="S293" s="98"/>
      <c r="T293" s="99"/>
    </row>
    <row r="294" spans="1:20" ht="15.75" thickBot="1" x14ac:dyDescent="0.3">
      <c r="A294" s="57"/>
      <c r="B294" s="54">
        <f>'Senior H'!B258</f>
        <v>0</v>
      </c>
      <c r="C294" s="100"/>
      <c r="D294" s="101"/>
      <c r="E294" s="57"/>
      <c r="F294" s="176">
        <f>'Senior H'!B294</f>
        <v>0</v>
      </c>
      <c r="G294" s="177"/>
      <c r="H294" s="177"/>
      <c r="I294" s="177"/>
      <c r="J294" s="178"/>
      <c r="K294" s="100"/>
      <c r="L294" s="101"/>
      <c r="M294" s="57"/>
      <c r="N294" s="176">
        <f>'Senior H'!B330</f>
        <v>0</v>
      </c>
      <c r="O294" s="177"/>
      <c r="P294" s="177"/>
      <c r="Q294" s="177"/>
      <c r="R294" s="178"/>
      <c r="S294" s="100"/>
      <c r="T294" s="101"/>
    </row>
    <row r="295" spans="1:20" x14ac:dyDescent="0.25">
      <c r="A295" s="55">
        <f>'Senior H'!A259</f>
        <v>0</v>
      </c>
      <c r="B295" s="52">
        <f>'Senior H'!B259</f>
        <v>0</v>
      </c>
      <c r="C295" s="96" t="str">
        <f>'Senior H'!H259</f>
        <v/>
      </c>
      <c r="D295" s="97" t="str">
        <f>'Senior H'!I259</f>
        <v/>
      </c>
      <c r="E295" s="55">
        <f>'Senior H'!A295</f>
        <v>0</v>
      </c>
      <c r="F295" s="170">
        <f>'Senior H'!B295</f>
        <v>0</v>
      </c>
      <c r="G295" s="171"/>
      <c r="H295" s="171"/>
      <c r="I295" s="171"/>
      <c r="J295" s="172"/>
      <c r="K295" s="96" t="str">
        <f>'Senior H'!I295</f>
        <v/>
      </c>
      <c r="L295" s="97" t="str">
        <f>'Senior H'!H295</f>
        <v/>
      </c>
      <c r="M295" s="55">
        <f>'Senior H'!A331</f>
        <v>0</v>
      </c>
      <c r="N295" s="170">
        <f>'Senior H'!B331</f>
        <v>0</v>
      </c>
      <c r="O295" s="171"/>
      <c r="P295" s="171"/>
      <c r="Q295" s="171"/>
      <c r="R295" s="172"/>
      <c r="S295" s="96" t="str">
        <f>'Senior H'!I331</f>
        <v/>
      </c>
      <c r="T295" s="97" t="str">
        <f>'Senior H'!H331</f>
        <v/>
      </c>
    </row>
    <row r="296" spans="1:20" x14ac:dyDescent="0.25">
      <c r="A296" s="56"/>
      <c r="B296" s="53">
        <f>'Senior H'!B260</f>
        <v>0</v>
      </c>
      <c r="C296" s="98"/>
      <c r="D296" s="99"/>
      <c r="E296" s="56"/>
      <c r="F296" s="173">
        <f>'Senior H'!B296</f>
        <v>0</v>
      </c>
      <c r="G296" s="174"/>
      <c r="H296" s="174"/>
      <c r="I296" s="174"/>
      <c r="J296" s="175"/>
      <c r="K296" s="98"/>
      <c r="L296" s="99"/>
      <c r="M296" s="56"/>
      <c r="N296" s="173">
        <f>'Senior H'!B332</f>
        <v>0</v>
      </c>
      <c r="O296" s="174"/>
      <c r="P296" s="174"/>
      <c r="Q296" s="174"/>
      <c r="R296" s="175"/>
      <c r="S296" s="98"/>
      <c r="T296" s="99"/>
    </row>
    <row r="297" spans="1:20" x14ac:dyDescent="0.25">
      <c r="A297" s="56"/>
      <c r="B297" s="53">
        <f>'Senior H'!B261</f>
        <v>0</v>
      </c>
      <c r="C297" s="98"/>
      <c r="D297" s="99"/>
      <c r="E297" s="56"/>
      <c r="F297" s="173">
        <f>'Senior H'!B297</f>
        <v>0</v>
      </c>
      <c r="G297" s="174"/>
      <c r="H297" s="174"/>
      <c r="I297" s="174"/>
      <c r="J297" s="175"/>
      <c r="K297" s="98"/>
      <c r="L297" s="99"/>
      <c r="M297" s="56"/>
      <c r="N297" s="173">
        <f>'Senior H'!B333</f>
        <v>0</v>
      </c>
      <c r="O297" s="174"/>
      <c r="P297" s="174"/>
      <c r="Q297" s="174"/>
      <c r="R297" s="175"/>
      <c r="S297" s="98"/>
      <c r="T297" s="99"/>
    </row>
    <row r="298" spans="1:20" ht="15.75" thickBot="1" x14ac:dyDescent="0.3">
      <c r="A298" s="57"/>
      <c r="B298" s="54">
        <f>'Senior H'!B262</f>
        <v>0</v>
      </c>
      <c r="C298" s="100"/>
      <c r="D298" s="101"/>
      <c r="E298" s="57"/>
      <c r="F298" s="176">
        <f>'Senior H'!B298</f>
        <v>0</v>
      </c>
      <c r="G298" s="177"/>
      <c r="H298" s="177"/>
      <c r="I298" s="177"/>
      <c r="J298" s="178"/>
      <c r="K298" s="100"/>
      <c r="L298" s="101"/>
      <c r="M298" s="57"/>
      <c r="N298" s="176">
        <f>'Senior H'!B334</f>
        <v>0</v>
      </c>
      <c r="O298" s="177"/>
      <c r="P298" s="177"/>
      <c r="Q298" s="177"/>
      <c r="R298" s="178"/>
      <c r="S298" s="100"/>
      <c r="T298" s="101"/>
    </row>
    <row r="299" spans="1:20" x14ac:dyDescent="0.25">
      <c r="A299" s="55">
        <f>'Senior H'!A263</f>
        <v>0</v>
      </c>
      <c r="B299" s="52">
        <f>'Senior H'!B263</f>
        <v>0</v>
      </c>
      <c r="C299" s="96" t="str">
        <f>'Senior H'!H263</f>
        <v/>
      </c>
      <c r="D299" s="97" t="str">
        <f>'Senior H'!I263</f>
        <v/>
      </c>
      <c r="E299" s="55">
        <f>'Senior H'!A299</f>
        <v>0</v>
      </c>
      <c r="F299" s="170">
        <f>'Senior H'!B299</f>
        <v>0</v>
      </c>
      <c r="G299" s="171"/>
      <c r="H299" s="171"/>
      <c r="I299" s="171"/>
      <c r="J299" s="172"/>
      <c r="K299" s="96" t="str">
        <f>'Senior H'!I299</f>
        <v/>
      </c>
      <c r="L299" s="97" t="str">
        <f>'Senior H'!H299</f>
        <v/>
      </c>
      <c r="M299" s="55">
        <f>'Senior H'!A335</f>
        <v>0</v>
      </c>
      <c r="N299" s="170">
        <f>'Senior H'!B335</f>
        <v>0</v>
      </c>
      <c r="O299" s="171"/>
      <c r="P299" s="171"/>
      <c r="Q299" s="171"/>
      <c r="R299" s="172"/>
      <c r="S299" s="96" t="str">
        <f>'Senior H'!I335</f>
        <v/>
      </c>
      <c r="T299" s="97" t="str">
        <f>'Senior H'!H335</f>
        <v/>
      </c>
    </row>
    <row r="300" spans="1:20" x14ac:dyDescent="0.25">
      <c r="A300" s="56"/>
      <c r="B300" s="53">
        <f>'Senior H'!B264</f>
        <v>0</v>
      </c>
      <c r="C300" s="98"/>
      <c r="D300" s="99"/>
      <c r="E300" s="56"/>
      <c r="F300" s="173">
        <f>'Senior H'!B300</f>
        <v>0</v>
      </c>
      <c r="G300" s="174"/>
      <c r="H300" s="174"/>
      <c r="I300" s="174"/>
      <c r="J300" s="175"/>
      <c r="K300" s="98"/>
      <c r="L300" s="99"/>
      <c r="M300" s="56"/>
      <c r="N300" s="173">
        <f>'Senior H'!B336</f>
        <v>0</v>
      </c>
      <c r="O300" s="174"/>
      <c r="P300" s="174"/>
      <c r="Q300" s="174"/>
      <c r="R300" s="175"/>
      <c r="S300" s="98"/>
      <c r="T300" s="99"/>
    </row>
    <row r="301" spans="1:20" x14ac:dyDescent="0.25">
      <c r="A301" s="56"/>
      <c r="B301" s="53">
        <f>'Senior H'!B265</f>
        <v>0</v>
      </c>
      <c r="C301" s="98"/>
      <c r="D301" s="99"/>
      <c r="E301" s="56"/>
      <c r="F301" s="173">
        <f>'Senior H'!B301</f>
        <v>0</v>
      </c>
      <c r="G301" s="174"/>
      <c r="H301" s="174"/>
      <c r="I301" s="174"/>
      <c r="J301" s="175"/>
      <c r="K301" s="98"/>
      <c r="L301" s="99"/>
      <c r="M301" s="56"/>
      <c r="N301" s="173">
        <f>'Senior H'!B337</f>
        <v>0</v>
      </c>
      <c r="O301" s="174"/>
      <c r="P301" s="174"/>
      <c r="Q301" s="174"/>
      <c r="R301" s="175"/>
      <c r="S301" s="98"/>
      <c r="T301" s="99"/>
    </row>
    <row r="302" spans="1:20" ht="15.75" thickBot="1" x14ac:dyDescent="0.3">
      <c r="A302" s="57"/>
      <c r="B302" s="54">
        <f>'Senior H'!B266</f>
        <v>0</v>
      </c>
      <c r="C302" s="100"/>
      <c r="D302" s="101"/>
      <c r="E302" s="57"/>
      <c r="F302" s="176">
        <f>'Senior H'!B302</f>
        <v>0</v>
      </c>
      <c r="G302" s="177"/>
      <c r="H302" s="177"/>
      <c r="I302" s="177"/>
      <c r="J302" s="178"/>
      <c r="K302" s="100"/>
      <c r="L302" s="101"/>
      <c r="M302" s="57"/>
      <c r="N302" s="176">
        <f>'Senior H'!B338</f>
        <v>0</v>
      </c>
      <c r="O302" s="177"/>
      <c r="P302" s="177"/>
      <c r="Q302" s="177"/>
      <c r="R302" s="178"/>
      <c r="S302" s="100"/>
      <c r="T302" s="101"/>
    </row>
    <row r="303" spans="1:20" x14ac:dyDescent="0.25">
      <c r="A303" s="55">
        <f>'Senior H'!A267</f>
        <v>0</v>
      </c>
      <c r="B303" s="52">
        <f>'Senior H'!B267</f>
        <v>0</v>
      </c>
      <c r="C303" s="96" t="str">
        <f>'Senior H'!H267</f>
        <v/>
      </c>
      <c r="D303" s="97" t="str">
        <f>'Senior H'!I267</f>
        <v/>
      </c>
      <c r="E303" s="55">
        <f>'Senior H'!A303</f>
        <v>0</v>
      </c>
      <c r="F303" s="170">
        <f>'Senior H'!B303</f>
        <v>0</v>
      </c>
      <c r="G303" s="171"/>
      <c r="H303" s="171"/>
      <c r="I303" s="171"/>
      <c r="J303" s="172"/>
      <c r="K303" s="96" t="str">
        <f>'Senior H'!I303</f>
        <v/>
      </c>
      <c r="L303" s="97" t="str">
        <f>'Senior H'!H303</f>
        <v/>
      </c>
      <c r="M303" s="55">
        <f>'Senior H'!A339</f>
        <v>0</v>
      </c>
      <c r="N303" s="170">
        <f>'Senior H'!B339</f>
        <v>0</v>
      </c>
      <c r="O303" s="171"/>
      <c r="P303" s="171"/>
      <c r="Q303" s="171"/>
      <c r="R303" s="172"/>
      <c r="S303" s="96" t="str">
        <f>'Senior H'!I339</f>
        <v/>
      </c>
      <c r="T303" s="97" t="str">
        <f>'Senior H'!H339</f>
        <v/>
      </c>
    </row>
    <row r="304" spans="1:20" x14ac:dyDescent="0.25">
      <c r="A304" s="56"/>
      <c r="B304" s="53">
        <f>'Senior H'!B268</f>
        <v>0</v>
      </c>
      <c r="C304" s="98"/>
      <c r="D304" s="99"/>
      <c r="E304" s="56"/>
      <c r="F304" s="173">
        <f>'Senior H'!B304</f>
        <v>0</v>
      </c>
      <c r="G304" s="174"/>
      <c r="H304" s="174"/>
      <c r="I304" s="174"/>
      <c r="J304" s="175"/>
      <c r="K304" s="98"/>
      <c r="L304" s="99"/>
      <c r="M304" s="56"/>
      <c r="N304" s="173">
        <f>'Senior H'!B340</f>
        <v>0</v>
      </c>
      <c r="O304" s="174"/>
      <c r="P304" s="174"/>
      <c r="Q304" s="174"/>
      <c r="R304" s="175"/>
      <c r="S304" s="98"/>
      <c r="T304" s="99"/>
    </row>
    <row r="305" spans="1:20" x14ac:dyDescent="0.25">
      <c r="A305" s="56"/>
      <c r="B305" s="53">
        <f>'Senior H'!B269</f>
        <v>0</v>
      </c>
      <c r="C305" s="98"/>
      <c r="D305" s="99"/>
      <c r="E305" s="56"/>
      <c r="F305" s="173">
        <f>'Senior H'!B305</f>
        <v>0</v>
      </c>
      <c r="G305" s="174"/>
      <c r="H305" s="174"/>
      <c r="I305" s="174"/>
      <c r="J305" s="175"/>
      <c r="K305" s="98"/>
      <c r="L305" s="99"/>
      <c r="M305" s="56"/>
      <c r="N305" s="173">
        <f>'Senior H'!B341</f>
        <v>0</v>
      </c>
      <c r="O305" s="174"/>
      <c r="P305" s="174"/>
      <c r="Q305" s="174"/>
      <c r="R305" s="175"/>
      <c r="S305" s="98"/>
      <c r="T305" s="99"/>
    </row>
    <row r="306" spans="1:20" ht="15.75" thickBot="1" x14ac:dyDescent="0.3">
      <c r="A306" s="57"/>
      <c r="B306" s="54">
        <f>'Senior H'!B270</f>
        <v>0</v>
      </c>
      <c r="C306" s="100"/>
      <c r="D306" s="101"/>
      <c r="E306" s="57"/>
      <c r="F306" s="176">
        <f>'Senior H'!B306</f>
        <v>0</v>
      </c>
      <c r="G306" s="177"/>
      <c r="H306" s="177"/>
      <c r="I306" s="177"/>
      <c r="J306" s="178"/>
      <c r="K306" s="100"/>
      <c r="L306" s="101"/>
      <c r="M306" s="57"/>
      <c r="N306" s="176">
        <f>'Senior H'!B342</f>
        <v>0</v>
      </c>
      <c r="O306" s="177"/>
      <c r="P306" s="177"/>
      <c r="Q306" s="177"/>
      <c r="R306" s="178"/>
      <c r="S306" s="100"/>
      <c r="T306" s="101"/>
    </row>
    <row r="307" spans="1:20" x14ac:dyDescent="0.25">
      <c r="A307" s="55">
        <f>'Senior H'!A271</f>
        <v>0</v>
      </c>
      <c r="B307" s="52">
        <f>'Senior H'!B271</f>
        <v>0</v>
      </c>
      <c r="C307" s="96" t="str">
        <f>'Senior H'!H271</f>
        <v/>
      </c>
      <c r="D307" s="97" t="str">
        <f>'Senior H'!I271</f>
        <v/>
      </c>
      <c r="E307" s="55">
        <f>'Senior H'!A307</f>
        <v>0</v>
      </c>
      <c r="F307" s="170">
        <f>'Senior H'!B307</f>
        <v>0</v>
      </c>
      <c r="G307" s="171"/>
      <c r="H307" s="171"/>
      <c r="I307" s="171"/>
      <c r="J307" s="172"/>
      <c r="K307" s="96" t="str">
        <f>'Senior H'!I307</f>
        <v/>
      </c>
      <c r="L307" s="97" t="str">
        <f>'Senior H'!H307</f>
        <v/>
      </c>
      <c r="M307" s="55">
        <f>'Senior H'!A343</f>
        <v>0</v>
      </c>
      <c r="N307" s="170">
        <f>'Senior H'!B343</f>
        <v>0</v>
      </c>
      <c r="O307" s="171"/>
      <c r="P307" s="171"/>
      <c r="Q307" s="171"/>
      <c r="R307" s="172"/>
      <c r="S307" s="96" t="str">
        <f>'Senior H'!I343</f>
        <v/>
      </c>
      <c r="T307" s="97" t="str">
        <f>'Senior H'!H343</f>
        <v/>
      </c>
    </row>
    <row r="308" spans="1:20" x14ac:dyDescent="0.25">
      <c r="A308" s="56"/>
      <c r="B308" s="53">
        <f>'Senior H'!B272</f>
        <v>0</v>
      </c>
      <c r="C308" s="98"/>
      <c r="D308" s="99"/>
      <c r="E308" s="56"/>
      <c r="F308" s="173">
        <f>'Senior H'!B308</f>
        <v>0</v>
      </c>
      <c r="G308" s="174"/>
      <c r="H308" s="174"/>
      <c r="I308" s="174"/>
      <c r="J308" s="175"/>
      <c r="K308" s="98"/>
      <c r="L308" s="99"/>
      <c r="M308" s="56"/>
      <c r="N308" s="173">
        <f>'Senior H'!B344</f>
        <v>0</v>
      </c>
      <c r="O308" s="174"/>
      <c r="P308" s="174"/>
      <c r="Q308" s="174"/>
      <c r="R308" s="175"/>
      <c r="S308" s="98"/>
      <c r="T308" s="99"/>
    </row>
    <row r="309" spans="1:20" x14ac:dyDescent="0.25">
      <c r="A309" s="56"/>
      <c r="B309" s="53">
        <f>'Senior H'!B273</f>
        <v>0</v>
      </c>
      <c r="C309" s="98"/>
      <c r="D309" s="99"/>
      <c r="E309" s="56"/>
      <c r="F309" s="173">
        <f>'Senior H'!B309</f>
        <v>0</v>
      </c>
      <c r="G309" s="174"/>
      <c r="H309" s="174"/>
      <c r="I309" s="174"/>
      <c r="J309" s="175"/>
      <c r="K309" s="98"/>
      <c r="L309" s="99"/>
      <c r="M309" s="56"/>
      <c r="N309" s="173">
        <f>'Senior H'!B345</f>
        <v>0</v>
      </c>
      <c r="O309" s="174"/>
      <c r="P309" s="174"/>
      <c r="Q309" s="174"/>
      <c r="R309" s="175"/>
      <c r="S309" s="98"/>
      <c r="T309" s="99"/>
    </row>
    <row r="310" spans="1:20" ht="15.75" thickBot="1" x14ac:dyDescent="0.3">
      <c r="A310" s="57"/>
      <c r="B310" s="54">
        <f>'Senior H'!B274</f>
        <v>0</v>
      </c>
      <c r="C310" s="100"/>
      <c r="D310" s="101"/>
      <c r="E310" s="57"/>
      <c r="F310" s="176">
        <f>'Senior H'!B310</f>
        <v>0</v>
      </c>
      <c r="G310" s="177"/>
      <c r="H310" s="177"/>
      <c r="I310" s="177"/>
      <c r="J310" s="178"/>
      <c r="K310" s="100"/>
      <c r="L310" s="101"/>
      <c r="M310" s="57"/>
      <c r="N310" s="176">
        <f>'Senior H'!B346</f>
        <v>0</v>
      </c>
      <c r="O310" s="177"/>
      <c r="P310" s="177"/>
      <c r="Q310" s="177"/>
      <c r="R310" s="178"/>
      <c r="S310" s="100"/>
      <c r="T310" s="101"/>
    </row>
    <row r="311" spans="1:20" ht="15.75" thickBot="1" x14ac:dyDescent="0.3"/>
    <row r="312" spans="1:20" ht="21.75" thickBot="1" x14ac:dyDescent="0.4">
      <c r="A312" s="398" t="s">
        <v>84</v>
      </c>
      <c r="B312" s="398"/>
      <c r="C312" s="398"/>
      <c r="D312" s="398"/>
      <c r="E312" s="398"/>
      <c r="F312" s="398"/>
      <c r="G312" s="398"/>
      <c r="H312" s="398"/>
      <c r="I312" s="398"/>
      <c r="J312" s="398"/>
      <c r="K312" s="398"/>
      <c r="L312" s="398"/>
    </row>
    <row r="313" spans="1:20" ht="15.75" thickBot="1" x14ac:dyDescent="0.3">
      <c r="A313" s="395" t="s">
        <v>82</v>
      </c>
      <c r="B313" s="395"/>
      <c r="C313" s="395"/>
      <c r="D313" s="395"/>
      <c r="E313" s="395" t="s">
        <v>83</v>
      </c>
      <c r="F313" s="395"/>
      <c r="G313" s="395"/>
      <c r="H313" s="395"/>
      <c r="I313" s="395"/>
      <c r="J313" s="395"/>
      <c r="K313" s="395"/>
      <c r="L313" s="395"/>
    </row>
    <row r="314" spans="1:20" ht="15.75" thickBot="1" x14ac:dyDescent="0.3">
      <c r="A314" s="69" t="s">
        <v>10</v>
      </c>
      <c r="B314" s="69" t="s">
        <v>11</v>
      </c>
      <c r="C314" s="70" t="s">
        <v>15</v>
      </c>
      <c r="D314" s="70" t="s">
        <v>8</v>
      </c>
      <c r="E314" s="69" t="s">
        <v>10</v>
      </c>
      <c r="F314" s="395" t="s">
        <v>11</v>
      </c>
      <c r="G314" s="395"/>
      <c r="H314" s="395"/>
      <c r="I314" s="395"/>
      <c r="J314" s="395"/>
      <c r="K314" s="70" t="s">
        <v>8</v>
      </c>
      <c r="L314" s="70" t="s">
        <v>15</v>
      </c>
    </row>
    <row r="315" spans="1:20" x14ac:dyDescent="0.25">
      <c r="A315" s="55" t="str">
        <f>'Senior F'!A5</f>
        <v>Caso</v>
      </c>
      <c r="B315" s="71" t="str">
        <f>'Senior F'!B5</f>
        <v>Émilie Boulerne</v>
      </c>
      <c r="C315" s="96">
        <f>'Senior F'!H5</f>
        <v>2</v>
      </c>
      <c r="D315" s="97">
        <f>'Senior F'!I5</f>
        <v>18</v>
      </c>
      <c r="E315" s="55" t="str">
        <f>'Senior H'!A5</f>
        <v>Dam'eauclès</v>
      </c>
      <c r="F315" s="164" t="str">
        <f>'Senior H'!B5</f>
        <v>Charles Girouard</v>
      </c>
      <c r="G315" s="165"/>
      <c r="H315" s="165"/>
      <c r="I315" s="165"/>
      <c r="J315" s="166"/>
      <c r="K315" s="96">
        <f>'Senior H'!I5</f>
        <v>14</v>
      </c>
      <c r="L315" s="97">
        <f>'Senior H'!H5</f>
        <v>4</v>
      </c>
    </row>
    <row r="316" spans="1:20" ht="15.75" thickBot="1" x14ac:dyDescent="0.3">
      <c r="A316" s="57"/>
      <c r="B316" s="72" t="str">
        <f>'Senior F'!B6</f>
        <v>Laurence Lamarre</v>
      </c>
      <c r="C316" s="100"/>
      <c r="D316" s="101"/>
      <c r="E316" s="57"/>
      <c r="F316" s="167" t="str">
        <f>'Senior H'!B6</f>
        <v>Julien Turgeon</v>
      </c>
      <c r="G316" s="168"/>
      <c r="H316" s="168"/>
      <c r="I316" s="168"/>
      <c r="J316" s="169"/>
      <c r="K316" s="100"/>
      <c r="L316" s="101"/>
    </row>
    <row r="317" spans="1:20" x14ac:dyDescent="0.25">
      <c r="A317" s="55" t="str">
        <f>'Senior F'!A7</f>
        <v>CAEM</v>
      </c>
      <c r="B317" s="71" t="str">
        <f>'Senior F'!B7</f>
        <v>Marie-Chantale Giroux</v>
      </c>
      <c r="C317" s="96" t="str">
        <f>'Senior F'!H7</f>
        <v>DNS</v>
      </c>
      <c r="D317" s="97" t="str">
        <f>'Senior F'!I7</f>
        <v>0</v>
      </c>
      <c r="E317" s="55" t="str">
        <f>'Senior H'!A7</f>
        <v>SSSL</v>
      </c>
      <c r="F317" s="164" t="str">
        <f>'Senior H'!B7</f>
        <v>Félix Labelle</v>
      </c>
      <c r="G317" s="165"/>
      <c r="H317" s="165"/>
      <c r="I317" s="165"/>
      <c r="J317" s="166"/>
      <c r="K317" s="96" t="str">
        <f>'Senior H'!I7</f>
        <v>0</v>
      </c>
      <c r="L317" s="97" t="str">
        <f>'Senior H'!H7</f>
        <v>DNF</v>
      </c>
    </row>
    <row r="318" spans="1:20" ht="15.75" thickBot="1" x14ac:dyDescent="0.3">
      <c r="A318" s="57"/>
      <c r="B318" s="72" t="str">
        <f>'Senior F'!B8</f>
        <v>Audrey Desroches</v>
      </c>
      <c r="C318" s="100"/>
      <c r="D318" s="101"/>
      <c r="E318" s="57"/>
      <c r="F318" s="167" t="str">
        <f>'Senior H'!B8</f>
        <v>Thomas Willame</v>
      </c>
      <c r="G318" s="168"/>
      <c r="H318" s="168"/>
      <c r="I318" s="168"/>
      <c r="J318" s="169"/>
      <c r="K318" s="100"/>
      <c r="L318" s="101"/>
    </row>
    <row r="319" spans="1:20" x14ac:dyDescent="0.25">
      <c r="A319" s="55" t="str">
        <f>'Senior F'!A9</f>
        <v>Dam'eauclès</v>
      </c>
      <c r="B319" s="71" t="str">
        <f>'Senior F'!B9</f>
        <v xml:space="preserve">Caroline Arcand </v>
      </c>
      <c r="C319" s="96">
        <f>'Senior F'!H9</f>
        <v>6</v>
      </c>
      <c r="D319" s="97">
        <f>'Senior F'!I9</f>
        <v>12</v>
      </c>
      <c r="E319" s="55" t="str">
        <f>'Senior H'!A9</f>
        <v>Rouville Surf</v>
      </c>
      <c r="F319" s="164" t="str">
        <f>'Senior H'!B9</f>
        <v>Miguel Jean</v>
      </c>
      <c r="G319" s="165"/>
      <c r="H319" s="165"/>
      <c r="I319" s="165"/>
      <c r="J319" s="166"/>
      <c r="K319" s="96">
        <f>'Senior H'!I9</f>
        <v>16</v>
      </c>
      <c r="L319" s="97">
        <f>'Senior H'!H9</f>
        <v>3</v>
      </c>
    </row>
    <row r="320" spans="1:20" ht="15.75" thickBot="1" x14ac:dyDescent="0.3">
      <c r="A320" s="57"/>
      <c r="B320" s="72" t="str">
        <f>'Senior F'!B10</f>
        <v>Tamara Jacques</v>
      </c>
      <c r="C320" s="100"/>
      <c r="D320" s="101"/>
      <c r="E320" s="57"/>
      <c r="F320" s="167" t="str">
        <f>'Senior H'!B10</f>
        <v>Dimitri Jean</v>
      </c>
      <c r="G320" s="168"/>
      <c r="H320" s="168"/>
      <c r="I320" s="168"/>
      <c r="J320" s="169"/>
      <c r="K320" s="100"/>
      <c r="L320" s="101"/>
    </row>
    <row r="321" spans="1:12" x14ac:dyDescent="0.25">
      <c r="A321" s="55" t="str">
        <f>'Senior F'!A11</f>
        <v>Rouville Surf</v>
      </c>
      <c r="B321" s="71" t="str">
        <f>'Senior F'!B11</f>
        <v>Marie-Hélène Paquette</v>
      </c>
      <c r="C321" s="96">
        <f>'Senior F'!H11</f>
        <v>3</v>
      </c>
      <c r="D321" s="97">
        <f>'Senior F'!I11</f>
        <v>16</v>
      </c>
      <c r="E321" s="55" t="str">
        <f>'Senior H'!A11</f>
        <v>30deux</v>
      </c>
      <c r="F321" s="164" t="str">
        <f>'Senior H'!B11</f>
        <v>Thomas Lavoie</v>
      </c>
      <c r="G321" s="165"/>
      <c r="H321" s="165"/>
      <c r="I321" s="165"/>
      <c r="J321" s="166"/>
      <c r="K321" s="96">
        <f>'Senior H'!I11</f>
        <v>12</v>
      </c>
      <c r="L321" s="97">
        <f>'Senior H'!H11</f>
        <v>6</v>
      </c>
    </row>
    <row r="322" spans="1:12" ht="15.75" thickBot="1" x14ac:dyDescent="0.3">
      <c r="A322" s="57"/>
      <c r="B322" s="72" t="str">
        <f>'Senior F'!B12</f>
        <v>Claudine Courteau-Godmaire</v>
      </c>
      <c r="C322" s="100"/>
      <c r="D322" s="101"/>
      <c r="E322" s="57"/>
      <c r="F322" s="167" t="str">
        <f>'Senior H'!B12</f>
        <v>Samuel Lévesque</v>
      </c>
      <c r="G322" s="168"/>
      <c r="H322" s="168"/>
      <c r="I322" s="168"/>
      <c r="J322" s="169"/>
      <c r="K322" s="100"/>
      <c r="L322" s="101"/>
    </row>
    <row r="323" spans="1:12" x14ac:dyDescent="0.25">
      <c r="A323" s="55" t="str">
        <f>'Senior F'!A13</f>
        <v>Rouville Surf</v>
      </c>
      <c r="B323" s="71" t="str">
        <f>'Senior F'!B13</f>
        <v>Mariama Keita</v>
      </c>
      <c r="C323" s="96" t="str">
        <f>'Senior F'!H13</f>
        <v>DNF</v>
      </c>
      <c r="D323" s="97" t="str">
        <f>'Senior F'!I13</f>
        <v>0</v>
      </c>
      <c r="E323" s="55" t="str">
        <f>'Senior H'!A13</f>
        <v>30deux</v>
      </c>
      <c r="F323" s="164" t="str">
        <f>'Senior H'!B13</f>
        <v>François Houle</v>
      </c>
      <c r="G323" s="165"/>
      <c r="H323" s="165"/>
      <c r="I323" s="165"/>
      <c r="J323" s="166"/>
      <c r="K323" s="96">
        <f>'Senior H'!I13</f>
        <v>20</v>
      </c>
      <c r="L323" s="97">
        <f>'Senior H'!H13</f>
        <v>1</v>
      </c>
    </row>
    <row r="324" spans="1:12" ht="15.75" thickBot="1" x14ac:dyDescent="0.3">
      <c r="A324" s="57"/>
      <c r="B324" s="72" t="str">
        <f>'Senior F'!B14</f>
        <v>Gabrièle St-Georges</v>
      </c>
      <c r="C324" s="100"/>
      <c r="D324" s="101"/>
      <c r="E324" s="57"/>
      <c r="F324" s="167" t="str">
        <f>'Senior H'!B14</f>
        <v>Maxime Chamberland</v>
      </c>
      <c r="G324" s="168"/>
      <c r="H324" s="168"/>
      <c r="I324" s="168"/>
      <c r="J324" s="169"/>
      <c r="K324" s="100"/>
      <c r="L324" s="101"/>
    </row>
    <row r="325" spans="1:12" x14ac:dyDescent="0.25">
      <c r="A325" s="55" t="str">
        <f>'Senior F'!A15</f>
        <v>30deux</v>
      </c>
      <c r="B325" s="71" t="str">
        <f>'Senior F'!B15</f>
        <v>Marie-Pier Anctil</v>
      </c>
      <c r="C325" s="96">
        <f>'Senior F'!H15</f>
        <v>5</v>
      </c>
      <c r="D325" s="97">
        <f>'Senior F'!I15</f>
        <v>13</v>
      </c>
      <c r="E325" s="55" t="str">
        <f>'Senior H'!A15</f>
        <v>CSRN</v>
      </c>
      <c r="F325" s="164" t="str">
        <f>'Senior H'!B15</f>
        <v>Ismael Chakir</v>
      </c>
      <c r="G325" s="165"/>
      <c r="H325" s="165"/>
      <c r="I325" s="165"/>
      <c r="J325" s="166"/>
      <c r="K325" s="96">
        <f>'Senior H'!I15</f>
        <v>18</v>
      </c>
      <c r="L325" s="97">
        <f>'Senior H'!H15</f>
        <v>2</v>
      </c>
    </row>
    <row r="326" spans="1:12" ht="15.75" thickBot="1" x14ac:dyDescent="0.3">
      <c r="A326" s="57"/>
      <c r="B326" s="72" t="str">
        <f>'Senior F'!B16</f>
        <v>Emmanuelle Hudon</v>
      </c>
      <c r="C326" s="100"/>
      <c r="D326" s="101"/>
      <c r="E326" s="57"/>
      <c r="F326" s="167" t="str">
        <f>'Senior H'!B16</f>
        <v>Kamil Romdhni</v>
      </c>
      <c r="G326" s="168"/>
      <c r="H326" s="168"/>
      <c r="I326" s="168"/>
      <c r="J326" s="169"/>
      <c r="K326" s="100"/>
      <c r="L326" s="101"/>
    </row>
    <row r="327" spans="1:12" x14ac:dyDescent="0.25">
      <c r="A327" s="55" t="str">
        <f>'Senior F'!A17</f>
        <v>30deux</v>
      </c>
      <c r="B327" s="71" t="str">
        <f>'Senior F'!B17</f>
        <v>Alexandra Ladouceur</v>
      </c>
      <c r="C327" s="96">
        <f>'Senior F'!H17</f>
        <v>1</v>
      </c>
      <c r="D327" s="97">
        <f>'Senior F'!I17</f>
        <v>20</v>
      </c>
      <c r="E327" s="55" t="str">
        <f>'Senior H'!A17</f>
        <v>Narval</v>
      </c>
      <c r="F327" s="164" t="str">
        <f>'Senior H'!B17</f>
        <v>Alex Tremblay</v>
      </c>
      <c r="G327" s="165"/>
      <c r="H327" s="165"/>
      <c r="I327" s="165"/>
      <c r="J327" s="166"/>
      <c r="K327" s="96" t="str">
        <f>'Senior H'!I17</f>
        <v>0</v>
      </c>
      <c r="L327" s="97" t="str">
        <f>'Senior H'!H17</f>
        <v>DNF</v>
      </c>
    </row>
    <row r="328" spans="1:12" ht="15.75" thickBot="1" x14ac:dyDescent="0.3">
      <c r="A328" s="57"/>
      <c r="B328" s="72" t="str">
        <f>'Senior F'!B18</f>
        <v>Camille Gaudrealt</v>
      </c>
      <c r="C328" s="100"/>
      <c r="D328" s="101"/>
      <c r="E328" s="57"/>
      <c r="F328" s="167" t="str">
        <f>'Senior H'!B18</f>
        <v>David Comeau</v>
      </c>
      <c r="G328" s="168"/>
      <c r="H328" s="168"/>
      <c r="I328" s="168"/>
      <c r="J328" s="169"/>
      <c r="K328" s="100"/>
      <c r="L328" s="101"/>
    </row>
    <row r="329" spans="1:12" x14ac:dyDescent="0.25">
      <c r="A329" s="55" t="str">
        <f>'Senior F'!A19</f>
        <v>30deux</v>
      </c>
      <c r="B329" s="71" t="str">
        <f>'Senior F'!B19</f>
        <v>Sarah-Laurence Morin</v>
      </c>
      <c r="C329" s="96" t="str">
        <f>'Senior F'!H19</f>
        <v>DNF</v>
      </c>
      <c r="D329" s="97" t="str">
        <f>'Senior F'!I19</f>
        <v>0</v>
      </c>
      <c r="E329" s="55" t="str">
        <f>'Senior H'!A19</f>
        <v>CSRN</v>
      </c>
      <c r="F329" s="164" t="str">
        <f>'Senior H'!B19</f>
        <v>Wiliam Laurence</v>
      </c>
      <c r="G329" s="165"/>
      <c r="H329" s="165"/>
      <c r="I329" s="165"/>
      <c r="J329" s="166"/>
      <c r="K329" s="96">
        <f>'Senior H'!I19</f>
        <v>13</v>
      </c>
      <c r="L329" s="97">
        <f>'Senior H'!H19</f>
        <v>5</v>
      </c>
    </row>
    <row r="330" spans="1:12" ht="15.75" thickBot="1" x14ac:dyDescent="0.3">
      <c r="A330" s="57"/>
      <c r="B330" s="72" t="str">
        <f>'Senior F'!B20</f>
        <v>Noémie Desjardins</v>
      </c>
      <c r="C330" s="100"/>
      <c r="D330" s="101"/>
      <c r="E330" s="57"/>
      <c r="F330" s="167" t="str">
        <f>'Senior H'!B20</f>
        <v>Jonathan St-Roch</v>
      </c>
      <c r="G330" s="168"/>
      <c r="H330" s="168"/>
      <c r="I330" s="168"/>
      <c r="J330" s="169"/>
      <c r="K330" s="100"/>
      <c r="L330" s="101"/>
    </row>
    <row r="331" spans="1:12" x14ac:dyDescent="0.25">
      <c r="A331" s="55" t="str">
        <f>'Senior F'!A21</f>
        <v>CSRN</v>
      </c>
      <c r="B331" s="71" t="str">
        <f>'Senior F'!B21</f>
        <v>Raphaëlle Tétreault</v>
      </c>
      <c r="C331" s="96">
        <f>'Senior F'!H21</f>
        <v>4</v>
      </c>
      <c r="D331" s="97">
        <f>'Senior F'!I21</f>
        <v>14</v>
      </c>
      <c r="E331" s="55">
        <f>'Senior H'!A21</f>
        <v>0</v>
      </c>
      <c r="F331" s="164">
        <f>'Senior H'!B21</f>
        <v>0</v>
      </c>
      <c r="G331" s="165"/>
      <c r="H331" s="165"/>
      <c r="I331" s="165"/>
      <c r="J331" s="166"/>
      <c r="K331" s="96" t="str">
        <f>'Senior H'!I21</f>
        <v/>
      </c>
      <c r="L331" s="97" t="str">
        <f>'Senior H'!H21</f>
        <v/>
      </c>
    </row>
    <row r="332" spans="1:12" ht="15.75" thickBot="1" x14ac:dyDescent="0.3">
      <c r="A332" s="57"/>
      <c r="B332" s="72" t="str">
        <f>'Senior F'!B22</f>
        <v>Rosanne Trépanier</v>
      </c>
      <c r="C332" s="100"/>
      <c r="D332" s="101"/>
      <c r="E332" s="57"/>
      <c r="F332" s="167">
        <f>'Senior H'!B22</f>
        <v>0</v>
      </c>
      <c r="G332" s="168"/>
      <c r="H332" s="168"/>
      <c r="I332" s="168"/>
      <c r="J332" s="169"/>
      <c r="K332" s="100"/>
      <c r="L332" s="101"/>
    </row>
    <row r="333" spans="1:12" x14ac:dyDescent="0.25">
      <c r="A333" s="55" t="str">
        <f>'Senior F'!A23</f>
        <v>SSSL</v>
      </c>
      <c r="B333" s="71" t="str">
        <f>'Senior F'!B23</f>
        <v>Célia Crivellaro Kingsbury</v>
      </c>
      <c r="C333" s="96" t="str">
        <f>'Senior F'!H23</f>
        <v>DNF</v>
      </c>
      <c r="D333" s="97" t="str">
        <f>'Senior F'!I23</f>
        <v>0</v>
      </c>
      <c r="E333" s="55">
        <f>'Senior H'!A23</f>
        <v>0</v>
      </c>
      <c r="F333" s="164">
        <f>'Senior H'!B23</f>
        <v>0</v>
      </c>
      <c r="G333" s="165"/>
      <c r="H333" s="165"/>
      <c r="I333" s="165"/>
      <c r="J333" s="166"/>
      <c r="K333" s="96" t="str">
        <f>'Senior H'!I23</f>
        <v/>
      </c>
      <c r="L333" s="97" t="str">
        <f>'Senior H'!H23</f>
        <v/>
      </c>
    </row>
    <row r="334" spans="1:12" ht="15.75" thickBot="1" x14ac:dyDescent="0.3">
      <c r="A334" s="57"/>
      <c r="B334" s="72" t="str">
        <f>'Senior F'!B24</f>
        <v>Paula Loaiza</v>
      </c>
      <c r="C334" s="100"/>
      <c r="D334" s="101"/>
      <c r="E334" s="57"/>
      <c r="F334" s="167">
        <f>'Senior H'!B24</f>
        <v>0</v>
      </c>
      <c r="G334" s="168"/>
      <c r="H334" s="168"/>
      <c r="I334" s="168"/>
      <c r="J334" s="169"/>
      <c r="K334" s="100"/>
      <c r="L334" s="101"/>
    </row>
    <row r="335" spans="1:12" x14ac:dyDescent="0.25">
      <c r="A335" s="55" t="str">
        <f>'Senior F'!A25</f>
        <v>Gatineau</v>
      </c>
      <c r="B335" s="71" t="str">
        <f>'Senior F'!B25</f>
        <v>Jessica Carrier</v>
      </c>
      <c r="C335" s="96" t="str">
        <f>'Senior F'!H25</f>
        <v>DNF</v>
      </c>
      <c r="D335" s="97" t="str">
        <f>'Senior F'!I25</f>
        <v>0</v>
      </c>
      <c r="E335" s="55">
        <f>'Senior H'!A25</f>
        <v>0</v>
      </c>
      <c r="F335" s="164">
        <f>'Senior H'!B25</f>
        <v>0</v>
      </c>
      <c r="G335" s="165"/>
      <c r="H335" s="165"/>
      <c r="I335" s="165"/>
      <c r="J335" s="166"/>
      <c r="K335" s="96" t="str">
        <f>'Senior H'!I25</f>
        <v/>
      </c>
      <c r="L335" s="97" t="str">
        <f>'Senior H'!H25</f>
        <v/>
      </c>
    </row>
    <row r="336" spans="1:12" ht="15.75" thickBot="1" x14ac:dyDescent="0.3">
      <c r="A336" s="57"/>
      <c r="B336" s="72" t="str">
        <f>'Senior F'!B26</f>
        <v>Isabelle Carrier</v>
      </c>
      <c r="C336" s="100"/>
      <c r="D336" s="101"/>
      <c r="E336" s="57"/>
      <c r="F336" s="167">
        <f>'Senior H'!B26</f>
        <v>0</v>
      </c>
      <c r="G336" s="168"/>
      <c r="H336" s="168"/>
      <c r="I336" s="168"/>
      <c r="J336" s="169"/>
      <c r="K336" s="100"/>
      <c r="L336" s="101"/>
    </row>
    <row r="337" spans="1:12" x14ac:dyDescent="0.25">
      <c r="A337" s="55">
        <f>'Senior F'!A27</f>
        <v>0</v>
      </c>
      <c r="B337" s="71">
        <f>'Senior F'!B27</f>
        <v>0</v>
      </c>
      <c r="C337" s="96" t="str">
        <f>'Senior F'!H27</f>
        <v/>
      </c>
      <c r="D337" s="97" t="str">
        <f>'Senior F'!I27</f>
        <v/>
      </c>
      <c r="E337" s="55">
        <f>'Senior H'!A27</f>
        <v>0</v>
      </c>
      <c r="F337" s="164">
        <f>'Senior H'!B27</f>
        <v>0</v>
      </c>
      <c r="G337" s="165"/>
      <c r="H337" s="165"/>
      <c r="I337" s="165"/>
      <c r="J337" s="166"/>
      <c r="K337" s="96" t="str">
        <f>'Senior H'!I27</f>
        <v/>
      </c>
      <c r="L337" s="97" t="str">
        <f>'Senior H'!H27</f>
        <v/>
      </c>
    </row>
    <row r="338" spans="1:12" ht="15.75" thickBot="1" x14ac:dyDescent="0.3">
      <c r="A338" s="57"/>
      <c r="B338" s="72">
        <f>'Senior F'!B28</f>
        <v>0</v>
      </c>
      <c r="C338" s="100"/>
      <c r="D338" s="101"/>
      <c r="E338" s="57"/>
      <c r="F338" s="167">
        <f>'Senior H'!B28</f>
        <v>0</v>
      </c>
      <c r="G338" s="168"/>
      <c r="H338" s="168"/>
      <c r="I338" s="168"/>
      <c r="J338" s="169"/>
      <c r="K338" s="100"/>
      <c r="L338" s="101"/>
    </row>
    <row r="339" spans="1:12" x14ac:dyDescent="0.25">
      <c r="A339" s="55">
        <f>'Senior F'!A29</f>
        <v>0</v>
      </c>
      <c r="B339" s="71">
        <f>'Senior F'!B29</f>
        <v>0</v>
      </c>
      <c r="C339" s="96" t="str">
        <f>'Senior F'!H29</f>
        <v/>
      </c>
      <c r="D339" s="97" t="str">
        <f>'Senior F'!I29</f>
        <v/>
      </c>
      <c r="E339" s="55">
        <f>'Senior H'!A29</f>
        <v>0</v>
      </c>
      <c r="F339" s="164">
        <f>'Senior H'!B29</f>
        <v>0</v>
      </c>
      <c r="G339" s="165"/>
      <c r="H339" s="165"/>
      <c r="I339" s="165"/>
      <c r="J339" s="166"/>
      <c r="K339" s="96" t="str">
        <f>'Senior H'!I29</f>
        <v/>
      </c>
      <c r="L339" s="97" t="str">
        <f>'Senior H'!H29</f>
        <v/>
      </c>
    </row>
    <row r="340" spans="1:12" ht="15.75" thickBot="1" x14ac:dyDescent="0.3">
      <c r="A340" s="57"/>
      <c r="B340" s="72">
        <f>'Senior F'!B30</f>
        <v>0</v>
      </c>
      <c r="C340" s="100"/>
      <c r="D340" s="101"/>
      <c r="E340" s="57"/>
      <c r="F340" s="167">
        <f>'Senior H'!B30</f>
        <v>0</v>
      </c>
      <c r="G340" s="168"/>
      <c r="H340" s="168"/>
      <c r="I340" s="168"/>
      <c r="J340" s="169"/>
      <c r="K340" s="100"/>
      <c r="L340" s="101"/>
    </row>
    <row r="341" spans="1:12" x14ac:dyDescent="0.25">
      <c r="A341" s="55">
        <f>'Senior F'!A31</f>
        <v>0</v>
      </c>
      <c r="B341" s="71">
        <f>'Senior F'!B31</f>
        <v>0</v>
      </c>
      <c r="C341" s="96" t="str">
        <f>'Senior F'!H31</f>
        <v/>
      </c>
      <c r="D341" s="97" t="str">
        <f>'Senior F'!I31</f>
        <v/>
      </c>
      <c r="E341" s="55">
        <f>'Senior H'!A31</f>
        <v>0</v>
      </c>
      <c r="F341" s="164">
        <f>'Senior H'!B31</f>
        <v>0</v>
      </c>
      <c r="G341" s="165"/>
      <c r="H341" s="165"/>
      <c r="I341" s="165"/>
      <c r="J341" s="166"/>
      <c r="K341" s="96" t="str">
        <f>'Senior H'!I31</f>
        <v/>
      </c>
      <c r="L341" s="97" t="str">
        <f>'Senior H'!H31</f>
        <v/>
      </c>
    </row>
    <row r="342" spans="1:12" ht="15.75" thickBot="1" x14ac:dyDescent="0.3">
      <c r="A342" s="57"/>
      <c r="B342" s="72">
        <f>'Senior F'!B32</f>
        <v>0</v>
      </c>
      <c r="C342" s="100"/>
      <c r="D342" s="101"/>
      <c r="E342" s="57"/>
      <c r="F342" s="167">
        <f>'Senior H'!B32</f>
        <v>0</v>
      </c>
      <c r="G342" s="168"/>
      <c r="H342" s="168"/>
      <c r="I342" s="168"/>
      <c r="J342" s="169"/>
      <c r="K342" s="100"/>
      <c r="L342" s="101"/>
    </row>
    <row r="343" spans="1:12" x14ac:dyDescent="0.25">
      <c r="A343" s="55">
        <f>'Senior F'!A33</f>
        <v>0</v>
      </c>
      <c r="B343" s="71">
        <f>'Senior F'!B33</f>
        <v>0</v>
      </c>
      <c r="C343" s="96" t="str">
        <f>'Senior F'!H33</f>
        <v/>
      </c>
      <c r="D343" s="97" t="str">
        <f>'Senior F'!I33</f>
        <v/>
      </c>
      <c r="E343" s="55">
        <f>'Senior H'!A33</f>
        <v>0</v>
      </c>
      <c r="F343" s="164">
        <f>'Senior H'!B33</f>
        <v>0</v>
      </c>
      <c r="G343" s="165"/>
      <c r="H343" s="165"/>
      <c r="I343" s="165"/>
      <c r="J343" s="166"/>
      <c r="K343" s="96" t="str">
        <f>'Senior H'!I33</f>
        <v/>
      </c>
      <c r="L343" s="97" t="str">
        <f>'Senior H'!H33</f>
        <v/>
      </c>
    </row>
    <row r="344" spans="1:12" ht="15.75" thickBot="1" x14ac:dyDescent="0.3">
      <c r="A344" s="57"/>
      <c r="B344" s="72">
        <f>'Senior F'!B34</f>
        <v>0</v>
      </c>
      <c r="C344" s="100"/>
      <c r="D344" s="101"/>
      <c r="E344" s="57"/>
      <c r="F344" s="167">
        <f>'Senior H'!B34</f>
        <v>0</v>
      </c>
      <c r="G344" s="168"/>
      <c r="H344" s="168"/>
      <c r="I344" s="168"/>
      <c r="J344" s="169"/>
      <c r="K344" s="100"/>
      <c r="L344" s="101"/>
    </row>
  </sheetData>
  <mergeCells count="86">
    <mergeCell ref="F278:J278"/>
    <mergeCell ref="N278:R278"/>
    <mergeCell ref="A276:T276"/>
    <mergeCell ref="A277:D277"/>
    <mergeCell ref="E277:L277"/>
    <mergeCell ref="M277:T277"/>
    <mergeCell ref="O207:P207"/>
    <mergeCell ref="M173:N173"/>
    <mergeCell ref="A241:D241"/>
    <mergeCell ref="E241:L241"/>
    <mergeCell ref="M241:T241"/>
    <mergeCell ref="C207:C208"/>
    <mergeCell ref="D207:D208"/>
    <mergeCell ref="E207:F207"/>
    <mergeCell ref="G207:H207"/>
    <mergeCell ref="I207:J207"/>
    <mergeCell ref="K207:L207"/>
    <mergeCell ref="M207:N207"/>
    <mergeCell ref="A206:P206"/>
    <mergeCell ref="M3:N3"/>
    <mergeCell ref="A2:N2"/>
    <mergeCell ref="A37:A38"/>
    <mergeCell ref="B37:B38"/>
    <mergeCell ref="C37:C38"/>
    <mergeCell ref="D37:D38"/>
    <mergeCell ref="E37:F37"/>
    <mergeCell ref="D3:D4"/>
    <mergeCell ref="C3:C4"/>
    <mergeCell ref="B3:B4"/>
    <mergeCell ref="A3:A4"/>
    <mergeCell ref="E3:F3"/>
    <mergeCell ref="G3:H3"/>
    <mergeCell ref="I3:J3"/>
    <mergeCell ref="K3:L3"/>
    <mergeCell ref="A36:R36"/>
    <mergeCell ref="O37:P37"/>
    <mergeCell ref="Q37:R37"/>
    <mergeCell ref="G37:H37"/>
    <mergeCell ref="I37:J37"/>
    <mergeCell ref="K37:L37"/>
    <mergeCell ref="M37:N37"/>
    <mergeCell ref="F314:J314"/>
    <mergeCell ref="E313:L313"/>
    <mergeCell ref="A312:L312"/>
    <mergeCell ref="A105:A106"/>
    <mergeCell ref="B105:B106"/>
    <mergeCell ref="C105:C106"/>
    <mergeCell ref="D105:D106"/>
    <mergeCell ref="F242:J242"/>
    <mergeCell ref="A240:T240"/>
    <mergeCell ref="A173:A174"/>
    <mergeCell ref="B173:B174"/>
    <mergeCell ref="C173:C174"/>
    <mergeCell ref="D173:D174"/>
    <mergeCell ref="E173:F173"/>
    <mergeCell ref="G173:H173"/>
    <mergeCell ref="O173:P173"/>
    <mergeCell ref="A172:P172"/>
    <mergeCell ref="A313:D313"/>
    <mergeCell ref="K105:L105"/>
    <mergeCell ref="C71:C72"/>
    <mergeCell ref="D71:D72"/>
    <mergeCell ref="E71:F71"/>
    <mergeCell ref="G71:H71"/>
    <mergeCell ref="I71:J71"/>
    <mergeCell ref="K71:L71"/>
    <mergeCell ref="N242:R242"/>
    <mergeCell ref="I173:J173"/>
    <mergeCell ref="K173:L173"/>
    <mergeCell ref="A138:L138"/>
    <mergeCell ref="A207:A208"/>
    <mergeCell ref="B207:B208"/>
    <mergeCell ref="A139:D139"/>
    <mergeCell ref="E139:L139"/>
    <mergeCell ref="F140:J140"/>
    <mergeCell ref="A70:P70"/>
    <mergeCell ref="A104:P104"/>
    <mergeCell ref="B71:B72"/>
    <mergeCell ref="O71:P71"/>
    <mergeCell ref="O105:P105"/>
    <mergeCell ref="A71:A72"/>
    <mergeCell ref="M71:N71"/>
    <mergeCell ref="M105:N105"/>
    <mergeCell ref="E105:F105"/>
    <mergeCell ref="G105:H105"/>
    <mergeCell ref="I105:J105"/>
  </mergeCells>
  <printOptions horizontalCentered="1" verticalCentered="1"/>
  <pageMargins left="0" right="0" top="0.74803149606299213" bottom="0.74803149606299213" header="0.31496062992125984" footer="0.31496062992125984"/>
  <pageSetup scale="75" orientation="landscape" r:id="rId1"/>
  <rowBreaks count="8" manualBreakCount="8">
    <brk id="34" max="16383" man="1"/>
    <brk id="68" max="16383" man="1"/>
    <brk id="102" max="16383" man="1"/>
    <brk id="170" max="16383" man="1"/>
    <brk id="204" max="16383" man="1"/>
    <brk id="238" max="16383" man="1"/>
    <brk id="274" max="16383" man="1"/>
    <brk id="3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9</vt:i4>
      </vt:variant>
    </vt:vector>
  </HeadingPairs>
  <TitlesOfParts>
    <vt:vector size="23" baseType="lpstr">
      <vt:lpstr>Mode d'emploi</vt:lpstr>
      <vt:lpstr>Inscription</vt:lpstr>
      <vt:lpstr>11 ans et -</vt:lpstr>
      <vt:lpstr>12 - 13 ans</vt:lpstr>
      <vt:lpstr>14 - 15 ans F</vt:lpstr>
      <vt:lpstr>14 - 15 ans H</vt:lpstr>
      <vt:lpstr>Senior F</vt:lpstr>
      <vt:lpstr>Senior H</vt:lpstr>
      <vt:lpstr>Résultats PRÉLIMINAIRES</vt:lpstr>
      <vt:lpstr>Présentation</vt:lpstr>
      <vt:lpstr>Vagues FINALES</vt:lpstr>
      <vt:lpstr>Valeurs</vt:lpstr>
      <vt:lpstr>Décompte CLUB</vt:lpstr>
      <vt:lpstr>Déconte ATHL</vt:lpstr>
      <vt:lpstr>Club</vt:lpstr>
      <vt:lpstr>ClubF</vt:lpstr>
      <vt:lpstr>ClubH</vt:lpstr>
      <vt:lpstr>FJS</vt:lpstr>
      <vt:lpstr>HJS</vt:lpstr>
      <vt:lpstr>SeniorF</vt:lpstr>
      <vt:lpstr>SeniorH</vt:lpstr>
      <vt:lpstr>Présentation!Zone_d_impression</vt:lpstr>
      <vt:lpstr>'Résultats PRÉLIMINAIRES'!Zone_d_impression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</dc:creator>
  <cp:lastModifiedBy>Laurianne Breault</cp:lastModifiedBy>
  <cp:lastPrinted>2017-01-22T21:51:23Z</cp:lastPrinted>
  <dcterms:created xsi:type="dcterms:W3CDTF">2015-12-22T14:07:57Z</dcterms:created>
  <dcterms:modified xsi:type="dcterms:W3CDTF">2017-01-25T20:49:06Z</dcterms:modified>
</cp:coreProperties>
</file>